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2.xml" ContentType="application/vnd.ms-excel.person+xml"/>
  <Override PartName="/xl/persons/person10.xml" ContentType="application/vnd.ms-excel.person+xml"/>
  <Override PartName="/xl/persons/person5.xml" ContentType="application/vnd.ms-excel.person+xml"/>
  <Override PartName="/xl/persons/person0.xml" ContentType="application/vnd.ms-excel.person+xml"/>
  <Override PartName="/xl/persons/person9.xml" ContentType="application/vnd.ms-excel.person+xml"/>
  <Override PartName="/xl/persons/person1.xml" ContentType="application/vnd.ms-excel.person+xml"/>
  <Override PartName="/xl/persons/person4.xml" ContentType="application/vnd.ms-excel.person+xml"/>
  <Override PartName="/xl/persons/person13.xml" ContentType="application/vnd.ms-excel.person+xml"/>
  <Override PartName="/xl/persons/person8.xml" ContentType="application/vnd.ms-excel.person+xml"/>
  <Override PartName="/xl/persons/person.xml" ContentType="application/vnd.ms-excel.person+xml"/>
  <Override PartName="/xl/persons/person6.xml" ContentType="application/vnd.ms-excel.person+xml"/>
  <Override PartName="/xl/persons/person11.xml" ContentType="application/vnd.ms-excel.person+xml"/>
  <Override PartName="/xl/persons/person3.xml" ContentType="application/vnd.ms-excel.person+xml"/>
  <Override PartName="/xl/persons/person14.xml" ContentType="application/vnd.ms-excel.person+xml"/>
  <Override PartName="/xl/persons/person15.xml" ContentType="application/vnd.ms-excel.person+xml"/>
  <Override PartName="/xl/persons/person12.xml" ContentType="application/vnd.ms-excel.person+xml"/>
  <Override PartName="/xl/persons/person7.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53222"/>
  <bookViews>
    <workbookView xWindow="0" yWindow="0" windowWidth="23040" windowHeight="9192" firstSheet="4" activeTab="7"/>
  </bookViews>
  <sheets>
    <sheet name="Tabla Suplementaria S1" sheetId="9" r:id="rId1"/>
    <sheet name="Tabla Suplementaria S2" sheetId="11" r:id="rId2"/>
    <sheet name="Tabla Suplementaria S3" sheetId="4" r:id="rId3"/>
    <sheet name="Tabla Suplementaria S4" sheetId="24" r:id="rId4"/>
    <sheet name="Tabla Suplementaria S5" sheetId="22" r:id="rId5"/>
    <sheet name="Tabla Suplementaria S6" sheetId="19" r:id="rId6"/>
    <sheet name="Tabla Suplementaria S7" sheetId="23" r:id="rId7"/>
    <sheet name="Tabla Suplementaria S8" sheetId="25" r:id="rId8"/>
  </sheets>
  <externalReferences>
    <externalReference r:id="rId9"/>
    <externalReference r:id="rId10"/>
  </externalReferences>
  <definedNames>
    <definedName name="_xlnm._FilterDatabase" localSheetId="0" hidden="1">'Tabla Suplementaria S1'!$A$2:$H$336</definedName>
    <definedName name="_xlnm._FilterDatabase" localSheetId="1" hidden="1">'Tabla Suplementaria S2'!$A$2:$F$648</definedName>
    <definedName name="_xlnm._FilterDatabase" localSheetId="2" hidden="1">'Tabla Suplementaria S3'!$D$1:$D$190</definedName>
    <definedName name="_xlnm._FilterDatabase" localSheetId="4" hidden="1">'Tabla Suplementaria S5'!$E$1:$E$56</definedName>
    <definedName name="Hb">[1]Frec_Hg!$D$2:$D$102</definedName>
    <definedName name="HSSS">[2]Frec_Hg!$D$2:$D$102</definedName>
  </definedNames>
  <calcPr calcId="181029" calcMode="manual"/>
</workbook>
</file>

<file path=xl/calcChain.xml><?xml version="1.0" encoding="utf-8"?>
<calcChain xmlns="http://schemas.openxmlformats.org/spreadsheetml/2006/main">
  <c r="G10" i="19" l="1"/>
  <c r="G9" i="19"/>
  <c r="I6" i="24"/>
  <c r="I7" i="24" s="1"/>
  <c r="I5" i="24"/>
  <c r="F9" i="24"/>
  <c r="F8" i="24"/>
  <c r="F7" i="24"/>
  <c r="F6" i="24"/>
  <c r="F5" i="24"/>
  <c r="F22" i="24"/>
  <c r="F21" i="24"/>
  <c r="F20" i="24"/>
  <c r="F19" i="24"/>
  <c r="F18" i="24"/>
  <c r="F17" i="24"/>
  <c r="F16" i="24"/>
  <c r="F15" i="24"/>
  <c r="F14" i="24"/>
  <c r="F13" i="24"/>
  <c r="F12" i="24"/>
  <c r="F11" i="24"/>
  <c r="F24" i="24"/>
  <c r="F35" i="24"/>
  <c r="F34" i="24"/>
  <c r="F33" i="24"/>
  <c r="F32" i="24"/>
  <c r="F31" i="24"/>
  <c r="F30" i="24"/>
  <c r="F29" i="24"/>
  <c r="F28" i="24"/>
  <c r="F27" i="24"/>
  <c r="F36" i="24"/>
  <c r="C36" i="24"/>
  <c r="C35" i="24"/>
  <c r="C34" i="24"/>
  <c r="C33" i="24"/>
  <c r="C27" i="24"/>
  <c r="C26" i="24"/>
  <c r="C30" i="24"/>
  <c r="C24" i="24"/>
  <c r="C18" i="24"/>
  <c r="C12" i="24"/>
  <c r="C11" i="24"/>
  <c r="C7" i="24"/>
  <c r="C6" i="24"/>
  <c r="C23" i="24"/>
  <c r="C16" i="24"/>
  <c r="C4" i="24"/>
  <c r="F26" i="24"/>
  <c r="E37" i="24"/>
  <c r="F25" i="24"/>
  <c r="F23" i="24"/>
  <c r="F10" i="24"/>
  <c r="F4" i="24"/>
  <c r="C25" i="24"/>
  <c r="C21" i="24"/>
  <c r="C20" i="24"/>
  <c r="C19" i="24"/>
  <c r="C17" i="24"/>
  <c r="C14" i="24"/>
  <c r="C13" i="24"/>
  <c r="C10" i="24"/>
  <c r="C5" i="24"/>
  <c r="C16" i="25"/>
  <c r="B16" i="25"/>
  <c r="G15" i="25"/>
  <c r="F15" i="25"/>
  <c r="E15" i="25"/>
  <c r="D15" i="25"/>
  <c r="I14" i="25"/>
  <c r="G13" i="25"/>
  <c r="F13" i="25"/>
  <c r="E13" i="25"/>
  <c r="D13" i="25"/>
  <c r="G12" i="25"/>
  <c r="E12" i="25"/>
  <c r="D12" i="25"/>
  <c r="G11" i="25"/>
  <c r="F11" i="25"/>
  <c r="E11" i="25"/>
  <c r="D11" i="25"/>
  <c r="G10" i="25"/>
  <c r="E10" i="25"/>
  <c r="D10" i="25"/>
  <c r="H9" i="25"/>
  <c r="E9" i="25"/>
  <c r="D9" i="25"/>
  <c r="G8" i="25"/>
  <c r="F8" i="25"/>
  <c r="E8" i="25"/>
  <c r="D8" i="25"/>
  <c r="G7" i="25"/>
  <c r="F7" i="25"/>
  <c r="E7" i="25"/>
  <c r="D7" i="25"/>
  <c r="I6" i="25"/>
  <c r="G6" i="25"/>
  <c r="F6" i="25"/>
  <c r="E6" i="25"/>
  <c r="D6" i="25"/>
  <c r="F5" i="25"/>
  <c r="E5" i="25"/>
  <c r="D5" i="25"/>
  <c r="E4" i="25"/>
  <c r="C15" i="24" l="1"/>
  <c r="C9" i="24"/>
  <c r="C22" i="24"/>
  <c r="C32" i="24"/>
  <c r="C37" i="24"/>
  <c r="F37" i="24"/>
  <c r="G5" i="19"/>
  <c r="G8" i="19"/>
  <c r="G7" i="19"/>
  <c r="G6" i="19"/>
  <c r="G4" i="19"/>
  <c r="G3" i="19"/>
  <c r="B37" i="24"/>
  <c r="B32" i="24"/>
  <c r="B22" i="24"/>
  <c r="B15" i="24"/>
  <c r="B9" i="24"/>
  <c r="H7" i="24"/>
  <c r="B38" i="24" l="1"/>
  <c r="C38" i="24"/>
  <c r="F7" i="19"/>
  <c r="E7" i="19"/>
  <c r="D7" i="19"/>
  <c r="C7" i="19"/>
  <c r="F6" i="19"/>
  <c r="E6" i="19"/>
  <c r="D6" i="19"/>
  <c r="C6" i="19"/>
</calcChain>
</file>

<file path=xl/sharedStrings.xml><?xml version="1.0" encoding="utf-8"?>
<sst xmlns="http://schemas.openxmlformats.org/spreadsheetml/2006/main" count="8269" uniqueCount="1869">
  <si>
    <t>ID</t>
  </si>
  <si>
    <t>HAPLOGRUPO</t>
  </si>
  <si>
    <t>POBLACION</t>
  </si>
  <si>
    <t>REFERENCIA</t>
  </si>
  <si>
    <t>K05</t>
  </si>
  <si>
    <t>C1</t>
  </si>
  <si>
    <t>K09</t>
  </si>
  <si>
    <t>K10</t>
  </si>
  <si>
    <t>K12</t>
  </si>
  <si>
    <t>K13</t>
  </si>
  <si>
    <t>H56</t>
  </si>
  <si>
    <t>H52</t>
  </si>
  <si>
    <t>H26</t>
  </si>
  <si>
    <t>H106</t>
  </si>
  <si>
    <t>H03</t>
  </si>
  <si>
    <t>H38</t>
  </si>
  <si>
    <t>H08</t>
  </si>
  <si>
    <t>H125</t>
  </si>
  <si>
    <t>H33</t>
  </si>
  <si>
    <t>H19</t>
  </si>
  <si>
    <t>H95</t>
  </si>
  <si>
    <t>T41</t>
  </si>
  <si>
    <t>T47</t>
  </si>
  <si>
    <t>T08</t>
  </si>
  <si>
    <t>T17</t>
  </si>
  <si>
    <t>T31</t>
  </si>
  <si>
    <t>T52</t>
  </si>
  <si>
    <t>T77</t>
  </si>
  <si>
    <t>T04</t>
  </si>
  <si>
    <t>T38</t>
  </si>
  <si>
    <t>T16</t>
  </si>
  <si>
    <t>T67</t>
  </si>
  <si>
    <t>T22</t>
  </si>
  <si>
    <t>MA26</t>
  </si>
  <si>
    <t>MA11</t>
  </si>
  <si>
    <t>MA15</t>
  </si>
  <si>
    <t>MA08</t>
  </si>
  <si>
    <t>MA10</t>
  </si>
  <si>
    <t>MA22</t>
  </si>
  <si>
    <t>MA09</t>
  </si>
  <si>
    <t>MA25</t>
  </si>
  <si>
    <t>MARG134</t>
  </si>
  <si>
    <t>MARG56</t>
  </si>
  <si>
    <t>MARG98</t>
  </si>
  <si>
    <t>MARG55</t>
  </si>
  <si>
    <t>MARG149</t>
  </si>
  <si>
    <t>MARG145</t>
  </si>
  <si>
    <t>MARG81</t>
  </si>
  <si>
    <t>MARG25</t>
  </si>
  <si>
    <t>MARG142</t>
  </si>
  <si>
    <t>Teh17</t>
  </si>
  <si>
    <t>Teh23</t>
  </si>
  <si>
    <t>LR05</t>
  </si>
  <si>
    <t>Teh37</t>
  </si>
  <si>
    <t>Teh51</t>
  </si>
  <si>
    <t>Teh15</t>
  </si>
  <si>
    <t>YA17</t>
  </si>
  <si>
    <t>YA22</t>
  </si>
  <si>
    <t>YA26</t>
  </si>
  <si>
    <t>YA15</t>
  </si>
  <si>
    <t>YA16</t>
  </si>
  <si>
    <t>YA18</t>
  </si>
  <si>
    <t>YA06</t>
  </si>
  <si>
    <t>YA11</t>
  </si>
  <si>
    <t>YA21</t>
  </si>
  <si>
    <t>YA23</t>
  </si>
  <si>
    <t>Gómez-Carballa et al., 2016</t>
  </si>
  <si>
    <t>05-0819</t>
  </si>
  <si>
    <t>05-0826</t>
  </si>
  <si>
    <t>05-0827</t>
  </si>
  <si>
    <t>05-0830</t>
  </si>
  <si>
    <t>05-0832</t>
  </si>
  <si>
    <t>05-0837</t>
  </si>
  <si>
    <t>05-0850</t>
  </si>
  <si>
    <t>05-0873</t>
  </si>
  <si>
    <t>05-0877</t>
  </si>
  <si>
    <t>05-0882</t>
  </si>
  <si>
    <t>05-0886</t>
  </si>
  <si>
    <t>05-0895</t>
  </si>
  <si>
    <t>05-0902</t>
  </si>
  <si>
    <t>05-0910</t>
  </si>
  <si>
    <t>05-0912</t>
  </si>
  <si>
    <t>05-0917</t>
  </si>
  <si>
    <t>05-0920</t>
  </si>
  <si>
    <t>05-0921</t>
  </si>
  <si>
    <t>05-0932</t>
  </si>
  <si>
    <t>05-0933</t>
  </si>
  <si>
    <t>05-0934</t>
  </si>
  <si>
    <t>05-0935</t>
  </si>
  <si>
    <t>05-0938</t>
  </si>
  <si>
    <t>05-0940</t>
  </si>
  <si>
    <t>05-0942</t>
  </si>
  <si>
    <t>05-0947</t>
  </si>
  <si>
    <t>05-0956</t>
  </si>
  <si>
    <t>05-0966</t>
  </si>
  <si>
    <t>05-0974</t>
  </si>
  <si>
    <t>05-0975</t>
  </si>
  <si>
    <t>05-0989</t>
  </si>
  <si>
    <t>05-0993</t>
  </si>
  <si>
    <t>05-0994</t>
  </si>
  <si>
    <t>05-0997</t>
  </si>
  <si>
    <t>05-0999</t>
  </si>
  <si>
    <t>05-1000</t>
  </si>
  <si>
    <t>05-1002</t>
  </si>
  <si>
    <t>05-1003</t>
  </si>
  <si>
    <t>05-1008</t>
  </si>
  <si>
    <t>05-1012</t>
  </si>
  <si>
    <t>05-1014</t>
  </si>
  <si>
    <t>05-1015</t>
  </si>
  <si>
    <t>05-1018</t>
  </si>
  <si>
    <t>04-0625</t>
  </si>
  <si>
    <t>04-0626</t>
  </si>
  <si>
    <t>04-0629</t>
  </si>
  <si>
    <t>04-0638</t>
  </si>
  <si>
    <t>04-0643</t>
  </si>
  <si>
    <t>04-0657</t>
  </si>
  <si>
    <t>04-0658</t>
  </si>
  <si>
    <t>04-0660</t>
  </si>
  <si>
    <t>04-0666</t>
  </si>
  <si>
    <t>04-0669</t>
  </si>
  <si>
    <t>04-0691</t>
  </si>
  <si>
    <t>04-0715</t>
  </si>
  <si>
    <t>04-0717</t>
  </si>
  <si>
    <t>04-0718</t>
  </si>
  <si>
    <t>04-0727</t>
  </si>
  <si>
    <t>04-0748</t>
  </si>
  <si>
    <t>04-0751</t>
  </si>
  <si>
    <t>04-0752</t>
  </si>
  <si>
    <t>04-0779</t>
  </si>
  <si>
    <t>04-0789</t>
  </si>
  <si>
    <t>04-0790</t>
  </si>
  <si>
    <t>04-0794</t>
  </si>
  <si>
    <t>04-0798</t>
  </si>
  <si>
    <t>04-0810</t>
  </si>
  <si>
    <t>04-0815</t>
  </si>
  <si>
    <t>03-0456</t>
  </si>
  <si>
    <t>03-0478</t>
  </si>
  <si>
    <t>03-0479</t>
  </si>
  <si>
    <t>ARN112</t>
  </si>
  <si>
    <t>ARN116</t>
  </si>
  <si>
    <t>ARN090</t>
  </si>
  <si>
    <t>ARN107</t>
  </si>
  <si>
    <t>ARN120</t>
  </si>
  <si>
    <t>ARN098</t>
  </si>
  <si>
    <t>B2</t>
  </si>
  <si>
    <t>D1</t>
  </si>
  <si>
    <t>D1g</t>
  </si>
  <si>
    <t>H80</t>
  </si>
  <si>
    <t>H34</t>
  </si>
  <si>
    <t>H92</t>
  </si>
  <si>
    <t>H41</t>
  </si>
  <si>
    <t>H123</t>
  </si>
  <si>
    <t>H86</t>
  </si>
  <si>
    <t>H02</t>
  </si>
  <si>
    <t>H115</t>
  </si>
  <si>
    <t>H105</t>
  </si>
  <si>
    <t>H01</t>
  </si>
  <si>
    <t>H04</t>
  </si>
  <si>
    <t>H27</t>
  </si>
  <si>
    <t>H07</t>
  </si>
  <si>
    <t>H54</t>
  </si>
  <si>
    <t>H32</t>
  </si>
  <si>
    <t>H68</t>
  </si>
  <si>
    <t>H98</t>
  </si>
  <si>
    <t>H11</t>
  </si>
  <si>
    <t>H15</t>
  </si>
  <si>
    <t>H61</t>
  </si>
  <si>
    <t>H73</t>
  </si>
  <si>
    <t>H37</t>
  </si>
  <si>
    <t>H09</t>
  </si>
  <si>
    <t>H13</t>
  </si>
  <si>
    <t>K01</t>
  </si>
  <si>
    <t>MARG100</t>
  </si>
  <si>
    <t>MARG127</t>
  </si>
  <si>
    <t>MARG83</t>
  </si>
  <si>
    <t>MARG151</t>
  </si>
  <si>
    <t>MARG137</t>
  </si>
  <si>
    <t>MARG113</t>
  </si>
  <si>
    <t>MARG152</t>
  </si>
  <si>
    <t>MARG110</t>
  </si>
  <si>
    <t>MARG44</t>
  </si>
  <si>
    <t>MARG133</t>
  </si>
  <si>
    <t>MARG90</t>
  </si>
  <si>
    <t>MARG99</t>
  </si>
  <si>
    <t>MARG39</t>
  </si>
  <si>
    <t>MARG102</t>
  </si>
  <si>
    <t>MARG71</t>
  </si>
  <si>
    <t>MA18</t>
  </si>
  <si>
    <t>MA24</t>
  </si>
  <si>
    <t>MA29</t>
  </si>
  <si>
    <t>T88</t>
  </si>
  <si>
    <t>T19</t>
  </si>
  <si>
    <t>T83</t>
  </si>
  <si>
    <t>T24</t>
  </si>
  <si>
    <t>T27</t>
  </si>
  <si>
    <t>T44</t>
  </si>
  <si>
    <t>T48</t>
  </si>
  <si>
    <t>T58</t>
  </si>
  <si>
    <t>T78</t>
  </si>
  <si>
    <t>T81</t>
  </si>
  <si>
    <t>T99</t>
  </si>
  <si>
    <t>T09</t>
  </si>
  <si>
    <t>T63</t>
  </si>
  <si>
    <t>T94</t>
  </si>
  <si>
    <t>T33</t>
  </si>
  <si>
    <t>T72</t>
  </si>
  <si>
    <t>LR02</t>
  </si>
  <si>
    <t>LR06</t>
  </si>
  <si>
    <t>LR08</t>
  </si>
  <si>
    <t>LR04</t>
  </si>
  <si>
    <t>Teh13</t>
  </si>
  <si>
    <t>Teh26</t>
  </si>
  <si>
    <t>Teh56</t>
  </si>
  <si>
    <t>Teh50</t>
  </si>
  <si>
    <t>LR03</t>
  </si>
  <si>
    <t>YA02</t>
  </si>
  <si>
    <t>YA20</t>
  </si>
  <si>
    <t>YA05</t>
  </si>
  <si>
    <t>YA08</t>
  </si>
  <si>
    <t>YA14</t>
  </si>
  <si>
    <t>YA19</t>
  </si>
  <si>
    <t>YA24</t>
  </si>
  <si>
    <t>YA25</t>
  </si>
  <si>
    <t>YA09</t>
  </si>
  <si>
    <t>Haplogrupo</t>
  </si>
  <si>
    <t>Localidad</t>
  </si>
  <si>
    <t>Provincia</t>
  </si>
  <si>
    <t>005</t>
  </si>
  <si>
    <t>009</t>
  </si>
  <si>
    <t>010</t>
  </si>
  <si>
    <t>011</t>
  </si>
  <si>
    <t>013</t>
  </si>
  <si>
    <t>018</t>
  </si>
  <si>
    <t>019</t>
  </si>
  <si>
    <t>024</t>
  </si>
  <si>
    <t>026</t>
  </si>
  <si>
    <t>031</t>
  </si>
  <si>
    <t>032</t>
  </si>
  <si>
    <t>034</t>
  </si>
  <si>
    <t>035</t>
  </si>
  <si>
    <t>041</t>
  </si>
  <si>
    <t>043</t>
  </si>
  <si>
    <t>047</t>
  </si>
  <si>
    <t>052</t>
  </si>
  <si>
    <t>055</t>
  </si>
  <si>
    <t>061</t>
  </si>
  <si>
    <t>062</t>
  </si>
  <si>
    <t>066</t>
  </si>
  <si>
    <t>072</t>
  </si>
  <si>
    <t>076</t>
  </si>
  <si>
    <t>079</t>
  </si>
  <si>
    <t>081</t>
  </si>
  <si>
    <t>082</t>
  </si>
  <si>
    <t>086</t>
  </si>
  <si>
    <t>089</t>
  </si>
  <si>
    <t>092</t>
  </si>
  <si>
    <t>094</t>
  </si>
  <si>
    <t>095</t>
  </si>
  <si>
    <t>098</t>
  </si>
  <si>
    <t>102</t>
  </si>
  <si>
    <t>113</t>
  </si>
  <si>
    <t>122</t>
  </si>
  <si>
    <t>123</t>
  </si>
  <si>
    <t>125</t>
  </si>
  <si>
    <t>126</t>
  </si>
  <si>
    <t>127</t>
  </si>
  <si>
    <t>129</t>
  </si>
  <si>
    <t>130</t>
  </si>
  <si>
    <t>140</t>
  </si>
  <si>
    <t>141</t>
  </si>
  <si>
    <t>143</t>
  </si>
  <si>
    <t>145</t>
  </si>
  <si>
    <t>147</t>
  </si>
  <si>
    <t>153</t>
  </si>
  <si>
    <t>156</t>
  </si>
  <si>
    <t>158</t>
  </si>
  <si>
    <t>162</t>
  </si>
  <si>
    <t>167</t>
  </si>
  <si>
    <t>171</t>
  </si>
  <si>
    <t>174</t>
  </si>
  <si>
    <t>209</t>
  </si>
  <si>
    <t>219</t>
  </si>
  <si>
    <t>221</t>
  </si>
  <si>
    <t>223</t>
  </si>
  <si>
    <t>225</t>
  </si>
  <si>
    <t>236</t>
  </si>
  <si>
    <t>240</t>
  </si>
  <si>
    <t>247</t>
  </si>
  <si>
    <t>248</t>
  </si>
  <si>
    <t>263</t>
  </si>
  <si>
    <t>268</t>
  </si>
  <si>
    <t>288</t>
  </si>
  <si>
    <t>305</t>
  </si>
  <si>
    <t>306</t>
  </si>
  <si>
    <t>308</t>
  </si>
  <si>
    <t>318</t>
  </si>
  <si>
    <t>321</t>
  </si>
  <si>
    <t>322</t>
  </si>
  <si>
    <t>323</t>
  </si>
  <si>
    <t>342</t>
  </si>
  <si>
    <t>344</t>
  </si>
  <si>
    <t>349</t>
  </si>
  <si>
    <t>354</t>
  </si>
  <si>
    <t>362</t>
  </si>
  <si>
    <t>364</t>
  </si>
  <si>
    <t>365</t>
  </si>
  <si>
    <t>371</t>
  </si>
  <si>
    <t>379</t>
  </si>
  <si>
    <t>381</t>
  </si>
  <si>
    <t>382</t>
  </si>
  <si>
    <t>386</t>
  </si>
  <si>
    <t>392</t>
  </si>
  <si>
    <t>395</t>
  </si>
  <si>
    <t>401</t>
  </si>
  <si>
    <t>416</t>
  </si>
  <si>
    <t>417</t>
  </si>
  <si>
    <t>421</t>
  </si>
  <si>
    <t>410</t>
  </si>
  <si>
    <t>429</t>
  </si>
  <si>
    <t>433</t>
  </si>
  <si>
    <t>452</t>
  </si>
  <si>
    <t>454</t>
  </si>
  <si>
    <t>463</t>
  </si>
  <si>
    <t>464</t>
  </si>
  <si>
    <t>465</t>
  </si>
  <si>
    <t>468</t>
  </si>
  <si>
    <t>508</t>
  </si>
  <si>
    <t>513</t>
  </si>
  <si>
    <t>520</t>
  </si>
  <si>
    <t>524</t>
  </si>
  <si>
    <t>532</t>
  </si>
  <si>
    <t>556</t>
  </si>
  <si>
    <t>557</t>
  </si>
  <si>
    <t>566</t>
  </si>
  <si>
    <t>568</t>
  </si>
  <si>
    <t>Tierra del Fuego</t>
  </si>
  <si>
    <t>Ushuaia</t>
  </si>
  <si>
    <t>A2</t>
  </si>
  <si>
    <t xml:space="preserve">D1g </t>
  </si>
  <si>
    <t xml:space="preserve">R0a </t>
  </si>
  <si>
    <t xml:space="preserve">W6c1a </t>
  </si>
  <si>
    <t xml:space="preserve">H5 </t>
  </si>
  <si>
    <t>T2b</t>
  </si>
  <si>
    <t>T1</t>
  </si>
  <si>
    <t>T2</t>
  </si>
  <si>
    <t>T</t>
  </si>
  <si>
    <t xml:space="preserve">B2 </t>
  </si>
  <si>
    <t xml:space="preserve">H107 </t>
  </si>
  <si>
    <t>W6</t>
  </si>
  <si>
    <t>K1a</t>
  </si>
  <si>
    <t xml:space="preserve">A2 </t>
  </si>
  <si>
    <t>U6</t>
  </si>
  <si>
    <t xml:space="preserve">H24 </t>
  </si>
  <si>
    <t>045</t>
  </si>
  <si>
    <t>A</t>
  </si>
  <si>
    <t>B</t>
  </si>
  <si>
    <t>C</t>
  </si>
  <si>
    <t>D</t>
  </si>
  <si>
    <t>HV1</t>
  </si>
  <si>
    <t>N</t>
  </si>
  <si>
    <t>PCR-APLP</t>
  </si>
  <si>
    <t>002</t>
  </si>
  <si>
    <t>003</t>
  </si>
  <si>
    <t>004</t>
  </si>
  <si>
    <t>006</t>
  </si>
  <si>
    <t>007</t>
  </si>
  <si>
    <t>008</t>
  </si>
  <si>
    <t>014</t>
  </si>
  <si>
    <t>015</t>
  </si>
  <si>
    <t>016</t>
  </si>
  <si>
    <t>017</t>
  </si>
  <si>
    <t>022</t>
  </si>
  <si>
    <t>023</t>
  </si>
  <si>
    <t>025</t>
  </si>
  <si>
    <t>027</t>
  </si>
  <si>
    <t>028</t>
  </si>
  <si>
    <t>029</t>
  </si>
  <si>
    <t>030</t>
  </si>
  <si>
    <t>033</t>
  </si>
  <si>
    <t>036</t>
  </si>
  <si>
    <t>037</t>
  </si>
  <si>
    <t>038</t>
  </si>
  <si>
    <t>039</t>
  </si>
  <si>
    <t>040</t>
  </si>
  <si>
    <t>042</t>
  </si>
  <si>
    <t>046</t>
  </si>
  <si>
    <t>049</t>
  </si>
  <si>
    <t>051</t>
  </si>
  <si>
    <t>056</t>
  </si>
  <si>
    <t>057</t>
  </si>
  <si>
    <t>058</t>
  </si>
  <si>
    <t>059</t>
  </si>
  <si>
    <t>060</t>
  </si>
  <si>
    <t>063</t>
  </si>
  <si>
    <t>064</t>
  </si>
  <si>
    <t>065</t>
  </si>
  <si>
    <t>067</t>
  </si>
  <si>
    <t>068</t>
  </si>
  <si>
    <t>069</t>
  </si>
  <si>
    <t>070</t>
  </si>
  <si>
    <t>073</t>
  </si>
  <si>
    <t>074</t>
  </si>
  <si>
    <t>083</t>
  </si>
  <si>
    <t>084</t>
  </si>
  <si>
    <t>085</t>
  </si>
  <si>
    <t>087</t>
  </si>
  <si>
    <t>088</t>
  </si>
  <si>
    <t>090</t>
  </si>
  <si>
    <t>091</t>
  </si>
  <si>
    <t>093</t>
  </si>
  <si>
    <t>REGION HV1 (16024-16365)</t>
  </si>
  <si>
    <t>Mendoza</t>
  </si>
  <si>
    <t>Chubut</t>
  </si>
  <si>
    <t>Chile</t>
  </si>
  <si>
    <t xml:space="preserve">Salta </t>
  </si>
  <si>
    <t>Salta</t>
  </si>
  <si>
    <t>Córdoba</t>
  </si>
  <si>
    <t>Trelew</t>
  </si>
  <si>
    <t>Corrientes</t>
  </si>
  <si>
    <t>Argentina</t>
  </si>
  <si>
    <t>Neuquen</t>
  </si>
  <si>
    <t>Formosa</t>
  </si>
  <si>
    <t>Santa Fé</t>
  </si>
  <si>
    <t>Misiones</t>
  </si>
  <si>
    <t>Santiago del Estero</t>
  </si>
  <si>
    <t>Vasco</t>
  </si>
  <si>
    <t>La Plata</t>
  </si>
  <si>
    <t>España</t>
  </si>
  <si>
    <t xml:space="preserve">Italia </t>
  </si>
  <si>
    <t>Chaco</t>
  </si>
  <si>
    <t>Concepcion del Uruguay</t>
  </si>
  <si>
    <t>Rusia</t>
  </si>
  <si>
    <t>Jujuy</t>
  </si>
  <si>
    <t>Bolivia</t>
  </si>
  <si>
    <t>San Juan</t>
  </si>
  <si>
    <t>San Salvador de Jujuy</t>
  </si>
  <si>
    <t>San Luis</t>
  </si>
  <si>
    <t>Catamarca</t>
  </si>
  <si>
    <t>Paraguay</t>
  </si>
  <si>
    <t>Colombia</t>
  </si>
  <si>
    <t>Italia</t>
  </si>
  <si>
    <t>Comodoro Rivadavia</t>
  </si>
  <si>
    <t>Europa</t>
  </si>
  <si>
    <t>Ciudad de Buenos Aires</t>
  </si>
  <si>
    <t>Antigua URSS</t>
  </si>
  <si>
    <t>Alemania</t>
  </si>
  <si>
    <t>Método de tipificacion</t>
  </si>
  <si>
    <t>Álvarez-Iglesias et al., 2009</t>
  </si>
  <si>
    <t>Brisighelli et al., 2012</t>
  </si>
  <si>
    <t>IT</t>
  </si>
  <si>
    <t>Costa et al., 2010</t>
  </si>
  <si>
    <t>EMP00686</t>
  </si>
  <si>
    <t>LPA</t>
  </si>
  <si>
    <t>de Saint Pierre et al., 2012</t>
  </si>
  <si>
    <t>JQ067808-25</t>
  </si>
  <si>
    <t>MCH</t>
  </si>
  <si>
    <t>EMP00614</t>
  </si>
  <si>
    <t>TCH</t>
  </si>
  <si>
    <t>EMP00615</t>
  </si>
  <si>
    <t>PUA</t>
  </si>
  <si>
    <t>HUI</t>
  </si>
  <si>
    <t>Huilliche, San juan, Chile</t>
  </si>
  <si>
    <t>PEH</t>
  </si>
  <si>
    <t>Pehuenche, Trapa Trapa, Bio Bio, Chile</t>
  </si>
  <si>
    <t>JQ042714-26</t>
  </si>
  <si>
    <t>KW</t>
  </si>
  <si>
    <t>JQ067827-47</t>
  </si>
  <si>
    <t>YAM</t>
  </si>
  <si>
    <t xml:space="preserve">             Yamanas de Ukika, Puerto Williams y Isla Navarino, Chile</t>
  </si>
  <si>
    <t>Presente trabajo</t>
  </si>
  <si>
    <t>USH</t>
  </si>
  <si>
    <t>RG</t>
  </si>
  <si>
    <t>-</t>
  </si>
  <si>
    <t>JQ280333-36</t>
  </si>
  <si>
    <t>TEH</t>
  </si>
  <si>
    <t>TW</t>
  </si>
  <si>
    <t xml:space="preserve">               Trelew</t>
  </si>
  <si>
    <t>Avena et al., 2010 / Parolin et al., 2015</t>
  </si>
  <si>
    <t>ESQ</t>
  </si>
  <si>
    <t xml:space="preserve">               Esquel</t>
  </si>
  <si>
    <t>Avena et al., 2009 / Parolin et al., 2015</t>
  </si>
  <si>
    <t>CR</t>
  </si>
  <si>
    <t xml:space="preserve">               Comodoro Rivadavia</t>
  </si>
  <si>
    <t>Parolin et al., 2015</t>
  </si>
  <si>
    <t>PM</t>
  </si>
  <si>
    <t xml:space="preserve">                Puerto Madryn</t>
  </si>
  <si>
    <t>MAR</t>
  </si>
  <si>
    <t>pendiente</t>
  </si>
  <si>
    <t>Bobillo et al., 2010</t>
  </si>
  <si>
    <t>EMP000010</t>
  </si>
  <si>
    <t>RN</t>
  </si>
  <si>
    <t>CDB</t>
  </si>
  <si>
    <t>EMP00008</t>
  </si>
  <si>
    <t>BA</t>
  </si>
  <si>
    <t>SNJ</t>
  </si>
  <si>
    <t>MZA</t>
  </si>
  <si>
    <t>LRJ</t>
  </si>
  <si>
    <t>EMP00009</t>
  </si>
  <si>
    <t>MIS</t>
  </si>
  <si>
    <t>Cardoso et al., 2013</t>
  </si>
  <si>
    <t>EMP00512</t>
  </si>
  <si>
    <t>JUJ</t>
  </si>
  <si>
    <t>Referencia</t>
  </si>
  <si>
    <t xml:space="preserve">Número de acceso </t>
  </si>
  <si>
    <t xml:space="preserve">Poblacion </t>
  </si>
  <si>
    <t>82**</t>
  </si>
  <si>
    <t>FJ527772–FJ527779 §</t>
  </si>
  <si>
    <t>JQ067848-94</t>
  </si>
  <si>
    <t>JQ067766-07</t>
  </si>
  <si>
    <t>Lugar de nacimiento donante</t>
  </si>
  <si>
    <t>Lugar de nacimiento abuela</t>
  </si>
  <si>
    <t>Lugar de nacimiento madre</t>
  </si>
  <si>
    <t>Santa Fe</t>
  </si>
  <si>
    <t xml:space="preserve">San Juan </t>
  </si>
  <si>
    <t>Vielorusia</t>
  </si>
  <si>
    <t>Baradero</t>
  </si>
  <si>
    <t>Santa Cruz</t>
  </si>
  <si>
    <t>Santa fe</t>
  </si>
  <si>
    <t>Arroyito</t>
  </si>
  <si>
    <t>Yugoslavia</t>
  </si>
  <si>
    <t>Mbyá-Guaraní</t>
  </si>
  <si>
    <t xml:space="preserve">Jujuy, Argentina </t>
  </si>
  <si>
    <t xml:space="preserve">Misiones, Argentina </t>
  </si>
  <si>
    <t xml:space="preserve">La Rioja, Argentina </t>
  </si>
  <si>
    <t>Mendoza, Argentina</t>
  </si>
  <si>
    <t xml:space="preserve">San Juan, Argentina </t>
  </si>
  <si>
    <t xml:space="preserve">Buenos Aires, Argentina </t>
  </si>
  <si>
    <t xml:space="preserve">Córdoba, Argentina </t>
  </si>
  <si>
    <t xml:space="preserve">Río Negro, Argentina </t>
  </si>
  <si>
    <t xml:space="preserve">Mapuche de Río Negro, Argentina </t>
  </si>
  <si>
    <t xml:space="preserve">Chubut, Argentina </t>
  </si>
  <si>
    <t>Punta Arena, Chile</t>
  </si>
  <si>
    <t>Temuco, Chile</t>
  </si>
  <si>
    <t xml:space="preserve">Mapuche de Temuco, Chile </t>
  </si>
  <si>
    <t>MB GUA</t>
  </si>
  <si>
    <t>Sala et al., 2010</t>
  </si>
  <si>
    <t>Tamburrini et al., 2021</t>
  </si>
  <si>
    <t>126**</t>
  </si>
  <si>
    <t xml:space="preserve">La Paz, Bolivia </t>
  </si>
  <si>
    <t>Motti, J. (2012). Caracterización de linajes maternos en la población actual del Noroeste y Centro-oeste argentinos (Facultad de Ciencias Naturales y Museo). Facultad de Ciencias Naturales y Museo. Retrieved from https://doi.org/10.35537/10915/25788</t>
  </si>
  <si>
    <t xml:space="preserve">Para el set de datos de Saint Pierre et al., 2012  se utilizó el lugar de nacimiento del donante como criterio de selección </t>
  </si>
  <si>
    <t>Motti et al., 2012. Solo se usaron las muestras cuyo haplogrupo fue determinado por metodos de secuenciacion.</t>
  </si>
  <si>
    <t xml:space="preserve">§ Solo ocho mitogenomas fueron subidos </t>
  </si>
  <si>
    <t xml:space="preserve">            Kaweskar de Punta Arenas, Chile</t>
  </si>
  <si>
    <t>Temuco, IX Región Araucanía, Chile</t>
  </si>
  <si>
    <t>Esquel, Región Patagónica, Argentina</t>
  </si>
  <si>
    <t>Comodoro Rivadavia, Región Patagónica, Argentina</t>
  </si>
  <si>
    <t>4010</t>
  </si>
  <si>
    <t>4016</t>
  </si>
  <si>
    <t>4017</t>
  </si>
  <si>
    <t>4019</t>
  </si>
  <si>
    <t>4030</t>
  </si>
  <si>
    <t>4038</t>
  </si>
  <si>
    <t>4040</t>
  </si>
  <si>
    <t>4043</t>
  </si>
  <si>
    <t>4050</t>
  </si>
  <si>
    <t>4101</t>
  </si>
  <si>
    <t>4104</t>
  </si>
  <si>
    <t>3029</t>
  </si>
  <si>
    <t>3033</t>
  </si>
  <si>
    <t>3036</t>
  </si>
  <si>
    <t>3104</t>
  </si>
  <si>
    <t>3112</t>
  </si>
  <si>
    <t>03-0528</t>
  </si>
  <si>
    <t>4002</t>
  </si>
  <si>
    <t>4004</t>
  </si>
  <si>
    <t>4005</t>
  </si>
  <si>
    <t>4020</t>
  </si>
  <si>
    <t>4021</t>
  </si>
  <si>
    <t>4025</t>
  </si>
  <si>
    <t>4028</t>
  </si>
  <si>
    <t>4036</t>
  </si>
  <si>
    <t>4051</t>
  </si>
  <si>
    <t>4052</t>
  </si>
  <si>
    <t>4055</t>
  </si>
  <si>
    <t>4056</t>
  </si>
  <si>
    <t>4103</t>
  </si>
  <si>
    <t>3012</t>
  </si>
  <si>
    <t>3016</t>
  </si>
  <si>
    <t>3025</t>
  </si>
  <si>
    <t>3041</t>
  </si>
  <si>
    <t>3042</t>
  </si>
  <si>
    <t>3044</t>
  </si>
  <si>
    <t>3045</t>
  </si>
  <si>
    <t>3054</t>
  </si>
  <si>
    <t>3111</t>
  </si>
  <si>
    <t>6254§</t>
  </si>
  <si>
    <t>Trelew, Región Patagónica, Argentina</t>
  </si>
  <si>
    <t>SCB</t>
  </si>
  <si>
    <t>Parolin et al., 2016</t>
  </si>
  <si>
    <t>ESP</t>
  </si>
  <si>
    <t>299</t>
  </si>
  <si>
    <t>05-0821</t>
  </si>
  <si>
    <t>05-0825</t>
  </si>
  <si>
    <t>05-0828</t>
  </si>
  <si>
    <t>05-0841</t>
  </si>
  <si>
    <t>05-0845</t>
  </si>
  <si>
    <t>05-0867</t>
  </si>
  <si>
    <t>05-0869</t>
  </si>
  <si>
    <t>05-0875</t>
  </si>
  <si>
    <t>05-0876</t>
  </si>
  <si>
    <t>05-0880</t>
  </si>
  <si>
    <t>05-0881</t>
  </si>
  <si>
    <t>05-0884</t>
  </si>
  <si>
    <t>05-0887</t>
  </si>
  <si>
    <t>05-0891</t>
  </si>
  <si>
    <t>05-0898</t>
  </si>
  <si>
    <t>05-0899</t>
  </si>
  <si>
    <t>05-0907</t>
  </si>
  <si>
    <t>05-0908</t>
  </si>
  <si>
    <t>05-0914</t>
  </si>
  <si>
    <t>05-0915</t>
  </si>
  <si>
    <t>05-0916</t>
  </si>
  <si>
    <t>05-0922</t>
  </si>
  <si>
    <t>05-0923</t>
  </si>
  <si>
    <t>05-0926</t>
  </si>
  <si>
    <t>05-0951</t>
  </si>
  <si>
    <t>05-0959</t>
  </si>
  <si>
    <t>05-0960</t>
  </si>
  <si>
    <t>05-0964</t>
  </si>
  <si>
    <t>05-0967</t>
  </si>
  <si>
    <t>05-0970</t>
  </si>
  <si>
    <t>05-0971</t>
  </si>
  <si>
    <t>05-0972</t>
  </si>
  <si>
    <t>05-0976</t>
  </si>
  <si>
    <t>05-0978</t>
  </si>
  <si>
    <t>05-0981</t>
  </si>
  <si>
    <t>05-0982</t>
  </si>
  <si>
    <t>05-0986</t>
  </si>
  <si>
    <t>05-1004</t>
  </si>
  <si>
    <t>05-1017</t>
  </si>
  <si>
    <t>04-0630</t>
  </si>
  <si>
    <t>04-0631</t>
  </si>
  <si>
    <t>04-0635</t>
  </si>
  <si>
    <t>04-0653</t>
  </si>
  <si>
    <t>04-0662</t>
  </si>
  <si>
    <t>04-0664</t>
  </si>
  <si>
    <t>04-0670</t>
  </si>
  <si>
    <t>04-0672</t>
  </si>
  <si>
    <t>04-0676</t>
  </si>
  <si>
    <t>04-0689</t>
  </si>
  <si>
    <t>04-0695</t>
  </si>
  <si>
    <t>04-0757</t>
  </si>
  <si>
    <t>04-0760</t>
  </si>
  <si>
    <t>04-0765</t>
  </si>
  <si>
    <t>04-0774</t>
  </si>
  <si>
    <t>04-0776</t>
  </si>
  <si>
    <t>04-0803</t>
  </si>
  <si>
    <t>ARN093</t>
  </si>
  <si>
    <t>ARN103</t>
  </si>
  <si>
    <t>ARN104</t>
  </si>
  <si>
    <t>ARN105</t>
  </si>
  <si>
    <t>ARN106</t>
  </si>
  <si>
    <t>ARN117</t>
  </si>
  <si>
    <t>ARN121</t>
  </si>
  <si>
    <t>ARN126</t>
  </si>
  <si>
    <t>ARN127</t>
  </si>
  <si>
    <t>ARN128</t>
  </si>
  <si>
    <t>ARN129</t>
  </si>
  <si>
    <t>4013</t>
  </si>
  <si>
    <t>4014</t>
  </si>
  <si>
    <t>4015</t>
  </si>
  <si>
    <t>4022</t>
  </si>
  <si>
    <t>4023</t>
  </si>
  <si>
    <t>4024</t>
  </si>
  <si>
    <t>4032</t>
  </si>
  <si>
    <t>4034</t>
  </si>
  <si>
    <t>4042</t>
  </si>
  <si>
    <t>4044</t>
  </si>
  <si>
    <t>4047</t>
  </si>
  <si>
    <t>4100</t>
  </si>
  <si>
    <t>4102</t>
  </si>
  <si>
    <t>3015</t>
  </si>
  <si>
    <t>3026</t>
  </si>
  <si>
    <t>3028</t>
  </si>
  <si>
    <t>3032</t>
  </si>
  <si>
    <t>3038</t>
  </si>
  <si>
    <t>3051</t>
  </si>
  <si>
    <t>383</t>
  </si>
  <si>
    <t>Costalepa, Chubut</t>
  </si>
  <si>
    <t>Lugar de nacimiento bisabuela</t>
  </si>
  <si>
    <t>Dinamarca</t>
  </si>
  <si>
    <t>Brasil</t>
  </si>
  <si>
    <t>Suiza</t>
  </si>
  <si>
    <t>Libano</t>
  </si>
  <si>
    <t xml:space="preserve">Cordoba </t>
  </si>
  <si>
    <t>Turquía</t>
  </si>
  <si>
    <t>Francia</t>
  </si>
  <si>
    <t>Croacia</t>
  </si>
  <si>
    <t>Arabia saudita</t>
  </si>
  <si>
    <t>Buenos Aires</t>
  </si>
  <si>
    <t>128</t>
  </si>
  <si>
    <t>Referencias</t>
  </si>
  <si>
    <t xml:space="preserve">Esquel (ESQ) </t>
  </si>
  <si>
    <t>Comodoro Rivadavia (CR)</t>
  </si>
  <si>
    <t>Puerto Madryn (PM)</t>
  </si>
  <si>
    <t>Trelew (TW)</t>
  </si>
  <si>
    <t>San Carlos de Bariloche (SCB)</t>
  </si>
  <si>
    <t>A460</t>
  </si>
  <si>
    <t>SAC1-1-3</t>
  </si>
  <si>
    <t>SAC1-6-4</t>
  </si>
  <si>
    <t>SAC1-6-2</t>
  </si>
  <si>
    <t>SAC1-1-B</t>
  </si>
  <si>
    <t>SAC1-1-4</t>
  </si>
  <si>
    <t>Antigua</t>
  </si>
  <si>
    <t>Cueva Ayayema, XII Región de Magallanes, Chile</t>
  </si>
  <si>
    <t>Huilliche, San Juan de la Costa, X Región Los Lagos,Chile</t>
  </si>
  <si>
    <t>Lago Salitroso, Santa Cruz, Región Patagónica, Argentina</t>
  </si>
  <si>
    <t>Pehuenche, Trapa -Trapa, VIII Región Araucanía, Chile</t>
  </si>
  <si>
    <t>Punta Arenas, XII Región de Magallanes, Chile</t>
  </si>
  <si>
    <t xml:space="preserve">Tehuelche, Chubut / El Chalía, Región Patagónica, Argentina </t>
  </si>
  <si>
    <t>QQN0023</t>
  </si>
  <si>
    <t>Selknam, Misión Salesiana, Tierra del Fuego, Argentina</t>
  </si>
  <si>
    <t>QQN0029</t>
  </si>
  <si>
    <t>QQN0041</t>
  </si>
  <si>
    <t>QQN0044</t>
  </si>
  <si>
    <t>QQN0056</t>
  </si>
  <si>
    <t>QQN0058</t>
  </si>
  <si>
    <t>QQN0049</t>
  </si>
  <si>
    <t>QQN0027</t>
  </si>
  <si>
    <t>QQN0045</t>
  </si>
  <si>
    <t>I12365</t>
  </si>
  <si>
    <t>Selknam, norte de Tierra del Fuego, Argentina</t>
  </si>
  <si>
    <t>I12367</t>
  </si>
  <si>
    <t>I12362</t>
  </si>
  <si>
    <t>I12358</t>
  </si>
  <si>
    <t>I12359</t>
  </si>
  <si>
    <t>I12942</t>
  </si>
  <si>
    <t>I12355</t>
  </si>
  <si>
    <t>I12941</t>
  </si>
  <si>
    <t>I12943</t>
  </si>
  <si>
    <t>Punta Santa Ana, XII Región Magallanes, Chile</t>
  </si>
  <si>
    <t>Kaweskar, Punta Arenas, XII Región de Magallanes, Chile</t>
  </si>
  <si>
    <t>MK02</t>
  </si>
  <si>
    <t>IPY01</t>
  </si>
  <si>
    <t>16223 16298 16325 16327</t>
  </si>
  <si>
    <t>IPY05</t>
  </si>
  <si>
    <t>IPY02</t>
  </si>
  <si>
    <t>MG23</t>
  </si>
  <si>
    <t>IPY03</t>
  </si>
  <si>
    <t>16223 16291 16298 16325 16327</t>
  </si>
  <si>
    <t>IPY04</t>
  </si>
  <si>
    <t>IPY07</t>
  </si>
  <si>
    <t>IPY09</t>
  </si>
  <si>
    <t>MG04</t>
  </si>
  <si>
    <t>MG11</t>
  </si>
  <si>
    <t>MG15</t>
  </si>
  <si>
    <t>MG21</t>
  </si>
  <si>
    <t>MG22</t>
  </si>
  <si>
    <t>MG30a</t>
  </si>
  <si>
    <t>IPY06</t>
  </si>
  <si>
    <t>16145 16223 16298 16325 16327</t>
  </si>
  <si>
    <t>IPY10</t>
  </si>
  <si>
    <t>IP03</t>
  </si>
  <si>
    <t>IPK12</t>
  </si>
  <si>
    <t>IP07</t>
  </si>
  <si>
    <t>16114 16223 16298 16325 16327</t>
  </si>
  <si>
    <t>Moraga et al (2010)</t>
  </si>
  <si>
    <t>D1j</t>
  </si>
  <si>
    <t>05-0839</t>
  </si>
  <si>
    <t>05-0952</t>
  </si>
  <si>
    <t>IPK01</t>
  </si>
  <si>
    <t>MG30b</t>
  </si>
  <si>
    <t>IPK03</t>
  </si>
  <si>
    <t>IPK11</t>
  </si>
  <si>
    <t>AM73</t>
  </si>
  <si>
    <t>MA577</t>
  </si>
  <si>
    <t>QQN0051</t>
  </si>
  <si>
    <t>QQN0020</t>
  </si>
  <si>
    <t>QQN0031</t>
  </si>
  <si>
    <t>QQN0032</t>
  </si>
  <si>
    <t>QQN0034</t>
  </si>
  <si>
    <t>QQN0039</t>
  </si>
  <si>
    <t>QQN0043</t>
  </si>
  <si>
    <t>QQN0053</t>
  </si>
  <si>
    <t>I8575</t>
  </si>
  <si>
    <t>I12354</t>
  </si>
  <si>
    <t>I8576</t>
  </si>
  <si>
    <t>I12366</t>
  </si>
  <si>
    <t>I12363</t>
  </si>
  <si>
    <t>I12360</t>
  </si>
  <si>
    <t>I12356</t>
  </si>
  <si>
    <t>I12357</t>
  </si>
  <si>
    <t>I12361</t>
  </si>
  <si>
    <t>16223 16325 16362</t>
  </si>
  <si>
    <t>16086 16187 16189 16223 16286 16325 16362</t>
  </si>
  <si>
    <t>16187 16223 16245 16325 16362</t>
  </si>
  <si>
    <t>16187 16189 16209 16223 16325 16362</t>
  </si>
  <si>
    <t>SAC1-7-1</t>
  </si>
  <si>
    <t>SAC4-N6-4</t>
  </si>
  <si>
    <t>SAC22-1-1</t>
  </si>
  <si>
    <t>SAC10-4-1</t>
  </si>
  <si>
    <t>SAC1-1-1</t>
  </si>
  <si>
    <t>SAC10-1-4</t>
  </si>
  <si>
    <t>SAC4-1-1</t>
  </si>
  <si>
    <t>BCPZ3</t>
  </si>
  <si>
    <t>BCPZ4</t>
  </si>
  <si>
    <t>  IEPZ7</t>
  </si>
  <si>
    <t>PMPZ8</t>
  </si>
  <si>
    <t>Selknam, Isla de los Estados, Tierra del Fuego, Argentina</t>
  </si>
  <si>
    <t>Selknam, Rio Grande, Tierra del Fuego, Argentina</t>
  </si>
  <si>
    <t>Selknam, Faro Mendez,Tierra del Fuego, Chile</t>
  </si>
  <si>
    <t>Arencibia et al (2019)</t>
  </si>
  <si>
    <t>Crespo et al (2020)</t>
  </si>
  <si>
    <t>de la Fuente et al (2015)</t>
  </si>
  <si>
    <t>Gómez-Carballa et al (2016)</t>
  </si>
  <si>
    <t>Moreno-Mayar et al (2018)</t>
  </si>
  <si>
    <t>Motti et al (2020)</t>
  </si>
  <si>
    <t>Nakatsuka et al (2020)</t>
  </si>
  <si>
    <t xml:space="preserve"> Parolin et al (2015)</t>
  </si>
  <si>
    <t xml:space="preserve">Raghavan et al (2015) </t>
  </si>
  <si>
    <t>Tamburrini et al (2021)</t>
  </si>
  <si>
    <t>SAC20-3-2</t>
  </si>
  <si>
    <t>SAC1-6-3</t>
  </si>
  <si>
    <t>SAC8-3-4</t>
  </si>
  <si>
    <t>BCPZ1</t>
  </si>
  <si>
    <t>  BCPZ2</t>
  </si>
  <si>
    <t>BCPZ5</t>
  </si>
  <si>
    <t>PMPZ6</t>
  </si>
  <si>
    <t>PMPZ11</t>
  </si>
  <si>
    <t>TEMPORALIDAD</t>
  </si>
  <si>
    <t>Yámana, Isla Navarino, XII Región de Magallanes, Chile</t>
  </si>
  <si>
    <t>Norte de Tierra del Fuego, Argentina</t>
  </si>
  <si>
    <t>04-0728</t>
  </si>
  <si>
    <t>16223 16298 16316 16325 16327</t>
  </si>
  <si>
    <t>N total</t>
  </si>
  <si>
    <t>Santiago del Estero, Argentina</t>
  </si>
  <si>
    <t>SDE</t>
  </si>
  <si>
    <t>Garcia et al., 2018</t>
  </si>
  <si>
    <t>San Luis, Argentina</t>
  </si>
  <si>
    <t>SL</t>
  </si>
  <si>
    <t>Este trabajo</t>
  </si>
  <si>
    <t>Ushuaia (USH)</t>
  </si>
  <si>
    <t>16186 16189 16217</t>
  </si>
  <si>
    <t>16051 16223 16274 16298 16311 16325 16327</t>
  </si>
  <si>
    <t>16067 16223 16298 16311 16325 16327</t>
  </si>
  <si>
    <t>Tierra del Fuego (TDF)</t>
  </si>
  <si>
    <t>16223 16242 16311 16325 16362</t>
  </si>
  <si>
    <t>16092 16111 16223 16290 16319 16362</t>
  </si>
  <si>
    <t xml:space="preserve">16223 16298 16325 16327 </t>
  </si>
  <si>
    <t>16187 16223 16325 16362</t>
  </si>
  <si>
    <t xml:space="preserve">16187 16223 16325 16362 </t>
  </si>
  <si>
    <t>16223 16298 16311 16325 16327 16343</t>
  </si>
  <si>
    <t>16126 16259 16362</t>
  </si>
  <si>
    <t>16142 16179 16223 16295 16325 16362</t>
  </si>
  <si>
    <t>16186 16187 16223 16325 16362</t>
  </si>
  <si>
    <t>16192 16211 16223 16292 16325</t>
  </si>
  <si>
    <t xml:space="preserve">16223 16298 16311 16325 16327 16343 </t>
  </si>
  <si>
    <t>16187 16223 16245 16270 16325 16362</t>
  </si>
  <si>
    <t>16223 16241 16271 16292 16294 16301 16342 16362</t>
  </si>
  <si>
    <t>16093 16192 16223 16298 16325 16327</t>
  </si>
  <si>
    <t xml:space="preserve">16294 16304 16311 </t>
  </si>
  <si>
    <t>16223 16242 16325 16362</t>
  </si>
  <si>
    <t xml:space="preserve">16051 16223 16259 16271 16298 16311 16325 16327 </t>
  </si>
  <si>
    <t xml:space="preserve">16223 16291 16298 16319 16325 16327 </t>
  </si>
  <si>
    <t>16111 16223 16288 16290 16319 16362</t>
  </si>
  <si>
    <t xml:space="preserve">16051 16111 16290 16311 16319 16362 </t>
  </si>
  <si>
    <t xml:space="preserve">16223 16242 16311 16325 16362 </t>
  </si>
  <si>
    <t>16192 16270 16319</t>
  </si>
  <si>
    <t xml:space="preserve">16187 16223 16304 16325 16362 </t>
  </si>
  <si>
    <t>16069 16126 16145 16231 16261</t>
  </si>
  <si>
    <t xml:space="preserve">16171 16223 16298 16325 16327 </t>
  </si>
  <si>
    <t>16069 16126 16193 16278 16290</t>
  </si>
  <si>
    <t xml:space="preserve">16126 16294 16296 16304 16360 16362 </t>
  </si>
  <si>
    <t xml:space="preserve">16223 16298 16311 16325 16327 16343  </t>
  </si>
  <si>
    <t xml:space="preserve">16126 16163 16188 16189 16294 </t>
  </si>
  <si>
    <t xml:space="preserve">16183C 16189 16217  </t>
  </si>
  <si>
    <t xml:space="preserve">16187 16223 16325 16362  </t>
  </si>
  <si>
    <t xml:space="preserve">16183C 16189 16217 16241 </t>
  </si>
  <si>
    <t>16093 16129 16189 16278 16300 16320 16354</t>
  </si>
  <si>
    <t>16093 16223 16271 16298 16325 16327 16362</t>
  </si>
  <si>
    <t xml:space="preserve">16051 16132 16223 16298 16325 16327 </t>
  </si>
  <si>
    <t xml:space="preserve">16126 16223 16278 16290 16319 16362 </t>
  </si>
  <si>
    <t>16111 16189 16223 16290 16319 16362</t>
  </si>
  <si>
    <t xml:space="preserve">16111 16223 16290 16319 16362 </t>
  </si>
  <si>
    <t xml:space="preserve">16051 16223 16298 16325 16327 </t>
  </si>
  <si>
    <t>16172 16223 16325 16362</t>
  </si>
  <si>
    <t xml:space="preserve">16111 16218 16223 16290 16319 16362 </t>
  </si>
  <si>
    <t>16111 16223 16239 16266 16290 16319 16362</t>
  </si>
  <si>
    <t xml:space="preserve">16111 16223 16278 16290 16319 16362 </t>
  </si>
  <si>
    <t>16223 16297 16298 16325 16327</t>
  </si>
  <si>
    <t>16209 16261 16267</t>
  </si>
  <si>
    <t>16218 16328A</t>
  </si>
  <si>
    <t xml:space="preserve">16069 16126 16189 16263 </t>
  </si>
  <si>
    <t xml:space="preserve">16111 16172 16223 16290 16319 16362 </t>
  </si>
  <si>
    <t>16092 16187 16189 16209 16223 16325 16362</t>
  </si>
  <si>
    <t>16111 16223 16290 16319 16362</t>
  </si>
  <si>
    <t>16051 16223 16259 16271 16298 16311 16325 16327</t>
  </si>
  <si>
    <t>16126 16294</t>
  </si>
  <si>
    <t>16154 16193 16223 16319 16325 16362</t>
  </si>
  <si>
    <t>16051 16223 16298 16325 16327</t>
  </si>
  <si>
    <t>16104 16126 16241 16249 16294 16296</t>
  </si>
  <si>
    <t>16223 16278</t>
  </si>
  <si>
    <t>16093 16224 16311</t>
  </si>
  <si>
    <t>16223 16294 16298 16325 16327</t>
  </si>
  <si>
    <t>16136 16223 16256 16298 16325 16327</t>
  </si>
  <si>
    <t>16093 16183C 16189 16217 16262 16316 16360</t>
  </si>
  <si>
    <t>16126 16294 16296 16304</t>
  </si>
  <si>
    <t>16051 16162 16213 16266</t>
  </si>
  <si>
    <t>16192 16223 16292 16325</t>
  </si>
  <si>
    <t>16183C 16189 16217 16350</t>
  </si>
  <si>
    <t>16223 16278 16298 16325 16327</t>
  </si>
  <si>
    <t>16111 16223 16290 16311 16319 16362</t>
  </si>
  <si>
    <t>16223 16311 16325 16362</t>
  </si>
  <si>
    <t>16183C 16189 16217</t>
  </si>
  <si>
    <t>16126 16292 16294</t>
  </si>
  <si>
    <t>D4h3a</t>
  </si>
  <si>
    <t>K06</t>
  </si>
  <si>
    <t>T40</t>
  </si>
  <si>
    <t>T69</t>
  </si>
  <si>
    <t>T80</t>
  </si>
  <si>
    <t>MARG13</t>
  </si>
  <si>
    <t>MARG42</t>
  </si>
  <si>
    <t>MARG87</t>
  </si>
  <si>
    <t>MARG148</t>
  </si>
  <si>
    <t>MARG33</t>
  </si>
  <si>
    <t>H93</t>
  </si>
  <si>
    <t>H112</t>
  </si>
  <si>
    <t>H109</t>
  </si>
  <si>
    <t>H113</t>
  </si>
  <si>
    <t>H49</t>
  </si>
  <si>
    <t>H24</t>
  </si>
  <si>
    <t>ARN081</t>
  </si>
  <si>
    <t>ARN085</t>
  </si>
  <si>
    <t>ARN092</t>
  </si>
  <si>
    <t>ARN096</t>
  </si>
  <si>
    <t>ARN101</t>
  </si>
  <si>
    <t>04-0624</t>
  </si>
  <si>
    <t>04-0659</t>
  </si>
  <si>
    <t>04-0679</t>
  </si>
  <si>
    <t>04-0680</t>
  </si>
  <si>
    <t>04-0720</t>
  </si>
  <si>
    <t>04-0805</t>
  </si>
  <si>
    <t>04-0812</t>
  </si>
  <si>
    <t>05-0969</t>
  </si>
  <si>
    <t>4018</t>
  </si>
  <si>
    <t>3109</t>
  </si>
  <si>
    <t>16111 16223 16290 16319 16362</t>
  </si>
  <si>
    <t>16111 16129 16223 16290 16319 16362 </t>
  </si>
  <si>
    <t>16111 16223 16290 16319 16356 16362</t>
  </si>
  <si>
    <t>16111 16192 16223 16227 16290 16319 16362</t>
  </si>
  <si>
    <t>16111 16156 16223 16263 16290 16319 16362</t>
  </si>
  <si>
    <t>16111 16156 16209Y 16223 16263 16290 16319 16362</t>
  </si>
  <si>
    <t>16111 16223 16290 16319 16357 16362 </t>
  </si>
  <si>
    <t>16111 16223 16274 16290 16319 16362</t>
  </si>
  <si>
    <t>16051 16111 16290 16319 16362 </t>
  </si>
  <si>
    <t>16111 16156 16223 16263 16290 16319 16362</t>
  </si>
  <si>
    <t>16111 16136 16223 16290 16319 16362</t>
  </si>
  <si>
    <t>16223 16290 16311 16319 16362</t>
  </si>
  <si>
    <t>16223 16290 16319 16362</t>
  </si>
  <si>
    <t>16111 16136 16223 16247 16257 16290 16319 16344 16362</t>
  </si>
  <si>
    <t>16111 16192 16223 16290 16319 16362</t>
  </si>
  <si>
    <t>16111 16156 16223 16263 16290 16319 16362</t>
  </si>
  <si>
    <t>16111 16223 16266 16290 16319 16362</t>
  </si>
  <si>
    <t>16111 16189 16193+CC 16223 16257Y 16290 16319 16362</t>
  </si>
  <si>
    <t>de Saint Pierre et al (2012)</t>
  </si>
  <si>
    <t>16183C 16217</t>
  </si>
  <si>
    <t>16183C 16189 16217 16291</t>
  </si>
  <si>
    <t>16183C 16189 16207 16217 16291</t>
  </si>
  <si>
    <t>16183C 16189 16217 16249</t>
  </si>
  <si>
    <t>16142 16183C 16189 16217</t>
  </si>
  <si>
    <t>16183C 16189 16207 16217 16291 16325</t>
  </si>
  <si>
    <t>16178 16183C 16189 16217</t>
  </si>
  <si>
    <t>16126 16183C 16189 16217</t>
  </si>
  <si>
    <t>16183C 16188 16189 16217</t>
  </si>
  <si>
    <t>16183C 16189 16217 16362</t>
  </si>
  <si>
    <t>16093 16126 16183C 16189 16223 16298 16325 16327 16344</t>
  </si>
  <si>
    <t>16182C 16183C 16189 16207 16217</t>
  </si>
  <si>
    <t>16182C 16183C 16189 16217</t>
  </si>
  <si>
    <t>16182C 16183C 16189 16217 16249</t>
  </si>
  <si>
    <t>16092 16145 16156 16157 16182C 16183C 16189</t>
  </si>
  <si>
    <t>16145 16156 16157 16182C 16183C 16189 16217 16362</t>
  </si>
  <si>
    <t>16223 16297 16298 16325 16327</t>
  </si>
  <si>
    <t>16126 16147 16223 16298 16325 16327</t>
  </si>
  <si>
    <t>16185 16223 16240 16298 16325 16327</t>
  </si>
  <si>
    <t>16221 16223 16298 16325 16327</t>
  </si>
  <si>
    <t>16075 162231 16234 16298 16325 16327 </t>
  </si>
  <si>
    <t>16223 16266 16294 16298 16325 16327</t>
  </si>
  <si>
    <t>16182C 16183C 16189 16223 16298 16311 16325 16327</t>
  </si>
  <si>
    <t>16223 16239 16298 16325 16327</t>
  </si>
  <si>
    <t>16223 16297 16298 16325 16327</t>
  </si>
  <si>
    <t>16172 16223 16298 16325 16327</t>
  </si>
  <si>
    <t>16223 16298 16311 16325 16327</t>
  </si>
  <si>
    <t>16129 16223 16298 16325 16327</t>
  </si>
  <si>
    <t>16129 16189 16207 16223 16298 16325 16327</t>
  </si>
  <si>
    <t>16223 16298 16325</t>
  </si>
  <si>
    <t>16223 16291 16298 16325 16327</t>
  </si>
  <si>
    <t>16223 16298 16311 16325 16327 16343</t>
  </si>
  <si>
    <t>16111 16223 16231 16266 16298 16325 16327</t>
  </si>
  <si>
    <t>16223 16293 16298 16325 16327</t>
  </si>
  <si>
    <t>16171 16223 16298 16325 16327</t>
  </si>
  <si>
    <t xml:space="preserve">16223 16284 16298 16325 16327 </t>
  </si>
  <si>
    <t>16223 16298 16318 16325 16327</t>
  </si>
  <si>
    <t>16093 16126 16183C 16189C 16223 16298 16325 16327 16344</t>
  </si>
  <si>
    <t>16219 16223 16298 16301 16325 16327</t>
  </si>
  <si>
    <t>16223 16298 16311 16325 16327 16362</t>
  </si>
  <si>
    <t>16223 16263 16298 16325 16327 16362</t>
  </si>
  <si>
    <t>16129 16207 16223 16298 16325 16327</t>
  </si>
  <si>
    <t>16223 16235 16298 16325 16327</t>
  </si>
  <si>
    <t>16129 16223 16261 16298 16325 16327</t>
  </si>
  <si>
    <t>16131 16223 16298 16325 16327</t>
  </si>
  <si>
    <t>16048 16145 16169 16223 16298 16325 16327</t>
  </si>
  <si>
    <t>16051 16223 16270 16298 16325 16327</t>
  </si>
  <si>
    <t>16051 16223 16249 16298 16325 16327</t>
  </si>
  <si>
    <t>16086 16187 16189 16223 16286 16325 16362</t>
  </si>
  <si>
    <t>16086 16223 16325 16362</t>
  </si>
  <si>
    <t>16086 16183 16189 16223 16278 16298 16325 16327</t>
  </si>
  <si>
    <t>16092 16187 16189 16223 16362</t>
  </si>
  <si>
    <t>16093 16223 16325 16362</t>
  </si>
  <si>
    <t>16093 16178 16187 16223 16325 16362</t>
  </si>
  <si>
    <t>16093 16223 16291 16362</t>
  </si>
  <si>
    <t>16126 16223 16325 16362</t>
  </si>
  <si>
    <t>16126 16187 16223 16245 16325 16362</t>
  </si>
  <si>
    <t>16129 16223 16325 16362</t>
  </si>
  <si>
    <t>16129 16223 16298 16325 16327</t>
  </si>
  <si>
    <t>16129 16183 16189 16207 16223 16298 16325 16327</t>
  </si>
  <si>
    <t>16129 16189 16207 16223 16325 16327</t>
  </si>
  <si>
    <t>16129 16171 16223 16298 16325 16327</t>
  </si>
  <si>
    <t>16136 16223 16298 16325 16327</t>
  </si>
  <si>
    <t>16136 16223 16249 16298 16325 16327</t>
  </si>
  <si>
    <t>16156 16223 16298 16325 16327</t>
  </si>
  <si>
    <t>16159 169188 16223 16325 16356 16362</t>
  </si>
  <si>
    <t>16154 16187 16223 16325 16362</t>
  </si>
  <si>
    <t>16153 16187 16223 16245 16325 16362</t>
  </si>
  <si>
    <t>16153 16223 16325 16362</t>
  </si>
  <si>
    <t>16223 16298 16325 16327</t>
  </si>
  <si>
    <t>16092 16126 16182C 16183 16189</t>
  </si>
  <si>
    <t>16174 16223 16325 16362</t>
  </si>
  <si>
    <t>16114 16187 16189 16209 16223 16325 16362</t>
  </si>
  <si>
    <t>16114 16187 16189 16209 16223 16311 16325 16362</t>
  </si>
  <si>
    <t>16174 16187 16189 16209 16223 16325 16362</t>
  </si>
  <si>
    <t>16187 16189 16209 16223 16250 16325 16362</t>
  </si>
  <si>
    <t>16187 16189 16223 16266 16325 16362</t>
  </si>
  <si>
    <t>16150 16177 16187 16189 16223 16325 16362</t>
  </si>
  <si>
    <t>16223 16291 16298 16319 16325 16327</t>
  </si>
  <si>
    <t>16223 16266 16298 16325 16327</t>
  </si>
  <si>
    <t>16223 16298 16325 16327 16352</t>
  </si>
  <si>
    <t>16223 16291 16298 16311 16325 16327 16343</t>
  </si>
  <si>
    <t>16223 16291 16297 16298 16325 16327</t>
  </si>
  <si>
    <t>16171 16223 16298 16325 16327</t>
  </si>
  <si>
    <t>16171 16223 16325 16327</t>
  </si>
  <si>
    <t>16167 16223 16311 16325</t>
  </si>
  <si>
    <t>16187 16223 16298 16325 16327</t>
  </si>
  <si>
    <t>16187 16223 16325 16362</t>
  </si>
  <si>
    <t>16178 16187 16223 16325 16362</t>
  </si>
  <si>
    <t>16187 16189 16223 16234 16325 16362</t>
  </si>
  <si>
    <t>16187 16223 16245 16325 16362</t>
  </si>
  <si>
    <t>16187 16223 16245 16270 16325 16362</t>
  </si>
  <si>
    <t>16187 16223 16325 16352 16362</t>
  </si>
  <si>
    <t>16187 16223 16304 16325 16362</t>
  </si>
  <si>
    <t>16187 16189 16209 16223 16325 16362 </t>
  </si>
  <si>
    <t>16187 16189 16223 16325 16362</t>
  </si>
  <si>
    <t>16187 16189 16223 16245 16325 16362</t>
  </si>
  <si>
    <t>16187 16223 16325</t>
  </si>
  <si>
    <t>16187 16189 16223 16325 16362</t>
  </si>
  <si>
    <t>16187 16223 16224 16245 16325 16362</t>
  </si>
  <si>
    <t>16187 16223 16290 16325 16362</t>
  </si>
  <si>
    <t>16187 16223 16304 16325 16362</t>
  </si>
  <si>
    <t>16187 16189 16223 16362</t>
  </si>
  <si>
    <t>16187 16189 16223 16304 16325 16362 </t>
  </si>
  <si>
    <t>16187 16223 16290 16325 16362 </t>
  </si>
  <si>
    <t>16187 16189 16223 16325 16362 </t>
  </si>
  <si>
    <t>16187 16223 16325 16327 16362</t>
  </si>
  <si>
    <t>16207 16223 16298 16325 16327</t>
  </si>
  <si>
    <t>16114 16223 162311 16325 16327</t>
  </si>
  <si>
    <t>16092 16223 16298 16311 16325 16327</t>
  </si>
  <si>
    <t>16126 16223 16325 16362</t>
  </si>
  <si>
    <t>16188 16223 16325 16356 16362</t>
  </si>
  <si>
    <t>16223 16294 16319 16325 16362</t>
  </si>
  <si>
    <t>16223 16242 16316 16325 16362</t>
  </si>
  <si>
    <t>16223 16320 16325 16362</t>
  </si>
  <si>
    <t>16051 16187 16189 16209 16223 16266 16325 16362</t>
  </si>
  <si>
    <t>16223 16242 16311 16325 16362</t>
  </si>
  <si>
    <t>16223 16298 16311 16325 16327 16343</t>
  </si>
  <si>
    <t>16223 16298 16325 16327 16362</t>
  </si>
  <si>
    <t>16223 16263d 16298 16311 16325 16327</t>
  </si>
  <si>
    <t>MA19</t>
  </si>
  <si>
    <t>MA20</t>
  </si>
  <si>
    <t>Teh18</t>
  </si>
  <si>
    <t>LR01</t>
  </si>
  <si>
    <t>ARN088</t>
  </si>
  <si>
    <t>04-0667</t>
  </si>
  <si>
    <t>04-0737</t>
  </si>
  <si>
    <t>05-0842</t>
  </si>
  <si>
    <t>05-0855</t>
  </si>
  <si>
    <t>05-0889</t>
  </si>
  <si>
    <t>05-0905</t>
  </si>
  <si>
    <t>05-0957</t>
  </si>
  <si>
    <t>05-0973</t>
  </si>
  <si>
    <t>05-0984</t>
  </si>
  <si>
    <t>T28</t>
  </si>
  <si>
    <t>T97</t>
  </si>
  <si>
    <t>T110</t>
  </si>
  <si>
    <t>T42</t>
  </si>
  <si>
    <t>ARN086</t>
  </si>
  <si>
    <t>ARN109</t>
  </si>
  <si>
    <t>H17</t>
  </si>
  <si>
    <t>ARN083</t>
  </si>
  <si>
    <t>04-0766</t>
  </si>
  <si>
    <t>04-0681</t>
  </si>
  <si>
    <t>H72</t>
  </si>
  <si>
    <t>H97</t>
  </si>
  <si>
    <t>T29</t>
  </si>
  <si>
    <t>T64</t>
  </si>
  <si>
    <t>MA07</t>
  </si>
  <si>
    <t>MARG46</t>
  </si>
  <si>
    <t>MARG02</t>
  </si>
  <si>
    <t>MARG32</t>
  </si>
  <si>
    <t>MARG119</t>
  </si>
  <si>
    <t>Teh03</t>
  </si>
  <si>
    <t>Teh19</t>
  </si>
  <si>
    <t>Teh101</t>
  </si>
  <si>
    <t>04-0797</t>
  </si>
  <si>
    <t>04-0723</t>
  </si>
  <si>
    <t>04-0814</t>
  </si>
  <si>
    <t>02-0393</t>
  </si>
  <si>
    <t>04-0746</t>
  </si>
  <si>
    <t>04-0686</t>
  </si>
  <si>
    <t>05-0843</t>
  </si>
  <si>
    <t>05-0860</t>
  </si>
  <si>
    <t>05-0868</t>
  </si>
  <si>
    <t>05-0872</t>
  </si>
  <si>
    <t>05-0903</t>
  </si>
  <si>
    <t>05-0906</t>
  </si>
  <si>
    <t>05-0919</t>
  </si>
  <si>
    <t>05-0936</t>
  </si>
  <si>
    <t>05-0946</t>
  </si>
  <si>
    <t>H70</t>
  </si>
  <si>
    <t>H10</t>
  </si>
  <si>
    <t>H116</t>
  </si>
  <si>
    <t>H122</t>
  </si>
  <si>
    <t>T21</t>
  </si>
  <si>
    <t>T46</t>
  </si>
  <si>
    <t>T34</t>
  </si>
  <si>
    <t xml:space="preserve">T74 </t>
  </si>
  <si>
    <t>T56</t>
  </si>
  <si>
    <t>MA23</t>
  </si>
  <si>
    <t>MA27</t>
  </si>
  <si>
    <t>MA28</t>
  </si>
  <si>
    <t>MARG03</t>
  </si>
  <si>
    <t>MARG111</t>
  </si>
  <si>
    <t>MARG150</t>
  </si>
  <si>
    <t>MARG159</t>
  </si>
  <si>
    <t>MARG85</t>
  </si>
  <si>
    <t>MARG80</t>
  </si>
  <si>
    <t>Teh35</t>
  </si>
  <si>
    <t>04-0767</t>
  </si>
  <si>
    <t>04-0663</t>
  </si>
  <si>
    <t>04-0735</t>
  </si>
  <si>
    <t>04-0697</t>
  </si>
  <si>
    <t>04-0684</t>
  </si>
  <si>
    <t>04-0782</t>
  </si>
  <si>
    <t>04-0731</t>
  </si>
  <si>
    <t>05-0861</t>
  </si>
  <si>
    <t>05-0980</t>
  </si>
  <si>
    <t>H114</t>
  </si>
  <si>
    <t>H05</t>
  </si>
  <si>
    <t>H78</t>
  </si>
  <si>
    <t>H85</t>
  </si>
  <si>
    <t>H101</t>
  </si>
  <si>
    <t>H119</t>
  </si>
  <si>
    <t>H53</t>
  </si>
  <si>
    <t>H75</t>
  </si>
  <si>
    <t>MA13</t>
  </si>
  <si>
    <t>MARG96</t>
  </si>
  <si>
    <t>MARG97</t>
  </si>
  <si>
    <t>MARG124</t>
  </si>
  <si>
    <t>MARG147</t>
  </si>
  <si>
    <t>MARG48</t>
  </si>
  <si>
    <t>MARG69</t>
  </si>
  <si>
    <t>MARG70</t>
  </si>
  <si>
    <t>MARG106</t>
  </si>
  <si>
    <t>MARG114</t>
  </si>
  <si>
    <t>MARG120</t>
  </si>
  <si>
    <t>MARG09</t>
  </si>
  <si>
    <t>MARG36</t>
  </si>
  <si>
    <t>04-0721</t>
  </si>
  <si>
    <t>04-0668</t>
  </si>
  <si>
    <t>04-0678</t>
  </si>
  <si>
    <t>04-0763</t>
  </si>
  <si>
    <t>04-0759</t>
  </si>
  <si>
    <t>16183C 16189 16207 16217 </t>
  </si>
  <si>
    <t>16182C 16183C 16189 16207 16217 16291 </t>
  </si>
  <si>
    <t>16183C 16189 16217 </t>
  </si>
  <si>
    <t>16183C 16189 16217 16249 </t>
  </si>
  <si>
    <t>16182C 16183C 16189 16217 16249 </t>
  </si>
  <si>
    <t>16182C 16183C 16189 16207 16217 16278 </t>
  </si>
  <si>
    <t>16183C 16189 16207 16217 16291 </t>
  </si>
  <si>
    <t>16183C 16189 16217 16291 </t>
  </si>
  <si>
    <t>16183C 16189 16217 16249 16318</t>
  </si>
  <si>
    <t>16182C 16183C 16189 16217 16249 16289 16294 </t>
  </si>
  <si>
    <t>16142 16183C 16189 16217 </t>
  </si>
  <si>
    <t>16183C 16189 16217 16465 </t>
  </si>
  <si>
    <t>16136 16183C 16189 16217 16249 </t>
  </si>
  <si>
    <t>16182C 16183C 16189 16213 16217 16249 </t>
  </si>
  <si>
    <t>16182C 16183C 16189 16213 16217 16234 16249 </t>
  </si>
  <si>
    <t>16075 16183C 16189 16207 16217 16291 </t>
  </si>
  <si>
    <t>16182C 16183C 16189 16217 16218 </t>
  </si>
  <si>
    <t xml:space="preserve">16183C 16189 16217 16261 16319 </t>
  </si>
  <si>
    <t xml:space="preserve">16183C 16189 16217 16350 </t>
  </si>
  <si>
    <t xml:space="preserve">16182C 16183C 16189 16207 16217 </t>
  </si>
  <si>
    <t>16182C 16183C 16189 16207 16217 16291</t>
  </si>
  <si>
    <t xml:space="preserve">16183C 16189 16207 16217 16291 16296 </t>
  </si>
  <si>
    <t xml:space="preserve">16182C 16183C 16189 16217 16316 </t>
  </si>
  <si>
    <t>16183C 16189 16217 16294  </t>
  </si>
  <si>
    <t>16183C 16189 16217 16231  </t>
  </si>
  <si>
    <t>16153 16183C 16189 16217 </t>
  </si>
  <si>
    <t xml:space="preserve">16092 16182C 16183C 16189 16217 </t>
  </si>
  <si>
    <t xml:space="preserve">16183C 16189 16207 16217 16291 16325 </t>
  </si>
  <si>
    <t>16183C 16189 16207 16217 16291 16296</t>
  </si>
  <si>
    <t xml:space="preserve">16182C 16183C 16189 16217 </t>
  </si>
  <si>
    <t xml:space="preserve">16183C 16189 16217 16249 16318 </t>
  </si>
  <si>
    <t xml:space="preserve">16182C 16183C 16189 16217 16249 </t>
  </si>
  <si>
    <t>16183C 16189 16217 16297</t>
  </si>
  <si>
    <t>16142 16182C 16183C 16189 16217</t>
  </si>
  <si>
    <t>16178 16182C 16183C 16189 16217</t>
  </si>
  <si>
    <t xml:space="preserve">16182C 16183C 16189 16217  </t>
  </si>
  <si>
    <t xml:space="preserve">16182C 16183C 16189 16207 16217 16291 </t>
  </si>
  <si>
    <t xml:space="preserve">16178 16182C 16183C 16189 16217 </t>
  </si>
  <si>
    <t xml:space="preserve">16092 16145 16156 16157 16182C 16183C 16189 16217 16295 </t>
  </si>
  <si>
    <t>16182C 16183C 16189 16217 16228 16262</t>
  </si>
  <si>
    <t>16092 16182C 16183C 16189 16217 16311</t>
  </si>
  <si>
    <t>16129 16182C 16183C 16189 16217 16284 16316</t>
  </si>
  <si>
    <t>16182C 16183C 16217 16218 16278</t>
  </si>
  <si>
    <t>16182C 16183C 16189 16217 16316</t>
  </si>
  <si>
    <t>16172 16182C 16183C 16189 16217</t>
  </si>
  <si>
    <t>Actual/Cosmopolita</t>
  </si>
  <si>
    <t>Actual/Originaria</t>
  </si>
  <si>
    <t>Parentales</t>
  </si>
  <si>
    <t>Norte</t>
  </si>
  <si>
    <t>Centro</t>
  </si>
  <si>
    <t>Sur</t>
  </si>
  <si>
    <t>Sudámerica (otros)</t>
  </si>
  <si>
    <t>Otros</t>
  </si>
  <si>
    <t>Gran Buenos Aires</t>
  </si>
  <si>
    <t>San Carlos de Bariloche</t>
  </si>
  <si>
    <t>Puerto Madryn</t>
  </si>
  <si>
    <t>Esquel</t>
  </si>
  <si>
    <t>Tehuelche</t>
  </si>
  <si>
    <t>Pehuenche</t>
  </si>
  <si>
    <t>Huilliche</t>
  </si>
  <si>
    <t>Mapuche Argentina</t>
  </si>
  <si>
    <t>Mapuche Chile</t>
  </si>
  <si>
    <t>Yámana</t>
  </si>
  <si>
    <t>Kaweskar</t>
  </si>
  <si>
    <t>Punta Arenas, Chile</t>
  </si>
  <si>
    <t>La Paz, Bolivia</t>
  </si>
  <si>
    <t>*</t>
  </si>
  <si>
    <t>&lt;5E-06</t>
  </si>
  <si>
    <t>Parolin M.L., Toscanini U., Llull. C. (2015) No tan aislados: el componente nativo presente en poblaciones cosmopolitas de la Patagonia Argentina. Simposio: Historia y prehistoria de los Pueblos Patagónicos contada por el ADN. Libro de resúmenes, XLVIII Reunión Anual de la Sociedad de Genética de Chile, Valdivia, e9. </t>
  </si>
  <si>
    <t>Hg ADNmt</t>
  </si>
  <si>
    <t>Rango de lectura</t>
  </si>
  <si>
    <t>Región de asignación HV1 (16024-16365)</t>
  </si>
  <si>
    <t>Poblaciones originarias de referencia</t>
  </si>
  <si>
    <t>Coronel Pringles, Buenos Aires</t>
  </si>
  <si>
    <t>Bahia Blanca,  Buenos Aires</t>
  </si>
  <si>
    <t>Pergamino, Buenos Aires</t>
  </si>
  <si>
    <t>Avellaneda, Buenos Aires</t>
  </si>
  <si>
    <t>Escobar, Buenos Aires</t>
  </si>
  <si>
    <t>Adrogue , Buenos Aires</t>
  </si>
  <si>
    <t>Bahia Blanca, Buenos Aires</t>
  </si>
  <si>
    <t>Burzaco, Buenos Aires</t>
  </si>
  <si>
    <t>San Martin, Buenos Aires</t>
  </si>
  <si>
    <t>Chascomus, Buenos Aires</t>
  </si>
  <si>
    <t>Tandil, Buenos Aires</t>
  </si>
  <si>
    <t>Laboulaye, Buenos Aires</t>
  </si>
  <si>
    <t>Vicente Lopez, Buenos Aires</t>
  </si>
  <si>
    <t>Puerto Belgrano, Buenos Aires</t>
  </si>
  <si>
    <t>Laborde, Buenos Aires</t>
  </si>
  <si>
    <t>Lomas de Zamora, Buenos Aires</t>
  </si>
  <si>
    <t>Ezeiza, Buenos Aires</t>
  </si>
  <si>
    <t>Alejo Ledesma, Córdoba</t>
  </si>
  <si>
    <t>Caucete, San Juan</t>
  </si>
  <si>
    <t>Santa Maria de Catamarca, Catamarca</t>
  </si>
  <si>
    <t>San Rafael, Mendoza</t>
  </si>
  <si>
    <t>Resistencia, Chaco</t>
  </si>
  <si>
    <t>Mar del Plata, Buenos Aires</t>
  </si>
  <si>
    <t>Trelew, Chubut</t>
  </si>
  <si>
    <t>Parra, Chile</t>
  </si>
  <si>
    <t>Arrecifes, Buenos Aires</t>
  </si>
  <si>
    <t>Caracas, Colombia</t>
  </si>
  <si>
    <t>Carhue, Buenos Aires</t>
  </si>
  <si>
    <t>Chimbas, San Juan</t>
  </si>
  <si>
    <t>Colon, Buenos Aires</t>
  </si>
  <si>
    <t>Colonia Aldao, Santa Fé</t>
  </si>
  <si>
    <t>Comodoro Rivadavia, Chubut</t>
  </si>
  <si>
    <t>Lanús, Buenos Aires</t>
  </si>
  <si>
    <t>Concepcion, Corrientes</t>
  </si>
  <si>
    <t xml:space="preserve">Tres Isletas, Chaco </t>
  </si>
  <si>
    <t>La Laguna, Córdoba</t>
  </si>
  <si>
    <t>Carlos Tejedor, Buenos Aires</t>
  </si>
  <si>
    <t>Villa Maria, Córdoba</t>
  </si>
  <si>
    <t>Arroyito, Córdoba</t>
  </si>
  <si>
    <t>Cruz del eje, Córdoba</t>
  </si>
  <si>
    <t>Curuzu Cuatia, Corrientes</t>
  </si>
  <si>
    <t>Firmat, Santa Fé</t>
  </si>
  <si>
    <t>Los Quirquinchos, Santa Fé</t>
  </si>
  <si>
    <t>El Ortondo, Santa Fè</t>
  </si>
  <si>
    <t xml:space="preserve">Galves, Santa Fé </t>
  </si>
  <si>
    <t>Loma Alta, Santa Fé</t>
  </si>
  <si>
    <t>Loma Alta, Santa Fè</t>
  </si>
  <si>
    <t>Gran O'Brien, Buenos Aires</t>
  </si>
  <si>
    <t>Humahuaca, Jujuy</t>
  </si>
  <si>
    <t>Junin, Buenos Aires</t>
  </si>
  <si>
    <t>La Cumbre, Córdoba</t>
  </si>
  <si>
    <t>La Plata, Buenos Aires</t>
  </si>
  <si>
    <t>Las Heras, Santa Cruz</t>
  </si>
  <si>
    <t>Lima, Perú</t>
  </si>
  <si>
    <t>Cuzco, Perú</t>
  </si>
  <si>
    <t>Perú</t>
  </si>
  <si>
    <t>Madrid, España</t>
  </si>
  <si>
    <t>Montecarlo, Misiones</t>
  </si>
  <si>
    <t>Puerto Gisela, Misiones</t>
  </si>
  <si>
    <t>Santo Pipo, Misiones</t>
  </si>
  <si>
    <t>Cabo 1° Lugones, Formosa</t>
  </si>
  <si>
    <t>Pirané, Formosa</t>
  </si>
  <si>
    <t>Puerto Deseado, Santa Cruz</t>
  </si>
  <si>
    <t>Puerto Natales, Chile</t>
  </si>
  <si>
    <t>Puerto Iguazu, Misiones</t>
  </si>
  <si>
    <t>Chiloé, Chile</t>
  </si>
  <si>
    <t>Salvador de Bahia, Brasil</t>
  </si>
  <si>
    <t>Las Peñas, Chaco</t>
  </si>
  <si>
    <t>Puerto Montt, Chile</t>
  </si>
  <si>
    <t>Castro, Chile</t>
  </si>
  <si>
    <t xml:space="preserve">Puntas Arenas, Chile </t>
  </si>
  <si>
    <t>Junin de los Andes, Neuquen</t>
  </si>
  <si>
    <t>Trenque Lauquen, Buenos Aires</t>
  </si>
  <si>
    <t>Tancacha, Córdoba</t>
  </si>
  <si>
    <t>Sastre, Santa Fè</t>
  </si>
  <si>
    <t>Peirano, Santa Fè</t>
  </si>
  <si>
    <t>Salto, Buenos Aires</t>
  </si>
  <si>
    <t>Arrecife, Buenos Aires</t>
  </si>
  <si>
    <t>San Isidro, Buenos Aires</t>
  </si>
  <si>
    <t>Pirovano, Buenos Aires</t>
  </si>
  <si>
    <t>Palma Sola, Jujuy</t>
  </si>
  <si>
    <t>San Pedro, Jujuy</t>
  </si>
  <si>
    <t>Santa Rosa, La Pampa</t>
  </si>
  <si>
    <t>El Odre, La Pampa</t>
  </si>
  <si>
    <t>Santiago de Chile, Chile</t>
  </si>
  <si>
    <t>6ta Región, Chile</t>
  </si>
  <si>
    <t>Santo Tome, Santa Fé</t>
  </si>
  <si>
    <t>Maria Grande, Santa Fé</t>
  </si>
  <si>
    <t>Juan Fernandez, Buenos Aires</t>
  </si>
  <si>
    <t>Telen, La Pampa</t>
  </si>
  <si>
    <t>Laprida, Buenos Aires</t>
  </si>
  <si>
    <t>Las Flores, Buenos Aires</t>
  </si>
  <si>
    <t>Teodelina, Santa Fé</t>
  </si>
  <si>
    <t>Tres Arroyos, Buenos Aires</t>
  </si>
  <si>
    <t>Tres Lomas, Buenos Aires</t>
  </si>
  <si>
    <t>Ushuaia, Tierra del Fuego</t>
  </si>
  <si>
    <t>Chiloe- Queiceo, Chile</t>
  </si>
  <si>
    <t>Punta Alta, Buenos Aires</t>
  </si>
  <si>
    <t>Puerto Williams, Chile</t>
  </si>
  <si>
    <t>Villa Ocampo, Santa Fé</t>
  </si>
  <si>
    <t>Queilen, Chiloe, Chile</t>
  </si>
  <si>
    <t xml:space="preserve">Maipú, Buenos Aires </t>
  </si>
  <si>
    <t>Isla Grande, Tierra del Fuego</t>
  </si>
  <si>
    <t>Valentin Alsina, Buenos Aires</t>
  </si>
  <si>
    <t>Villa Robles, Santiago del Estero</t>
  </si>
  <si>
    <t>Paso de indios, Chubut</t>
  </si>
  <si>
    <t>Embarcacion, Salta</t>
  </si>
  <si>
    <t>Taco Pozo, Chaco</t>
  </si>
  <si>
    <t>Tabay, Corrientes</t>
  </si>
  <si>
    <t>Arias, Córdoba</t>
  </si>
  <si>
    <t>Nápoles, Italia</t>
  </si>
  <si>
    <t>Las Breñas, Chaco</t>
  </si>
  <si>
    <t>Toay, La Pampa</t>
  </si>
  <si>
    <t>Tapalque, Buenos Aires</t>
  </si>
  <si>
    <t>Laboulaye,Córdoba</t>
  </si>
  <si>
    <t>Biole, Mendoza</t>
  </si>
  <si>
    <t>Gral Alvear, Mendoza</t>
  </si>
  <si>
    <t>Ranchos, Buenos Aires</t>
  </si>
  <si>
    <t xml:space="preserve"> Noroeste Argentino</t>
  </si>
  <si>
    <t>Sucre, Bolivia</t>
  </si>
  <si>
    <t>Lanus, Buenos Aires</t>
  </si>
  <si>
    <t>Forret, Santiago del Estero</t>
  </si>
  <si>
    <t>Olavarria, Buenos Aires</t>
  </si>
  <si>
    <t>Diadema, Chubut</t>
  </si>
  <si>
    <t>Pehuajo, Buenos Aires</t>
  </si>
  <si>
    <t>Jesus Maria, Córdoba</t>
  </si>
  <si>
    <t>Pringles, Buenos Aires</t>
  </si>
  <si>
    <t>Cacault, Neuquen</t>
  </si>
  <si>
    <t>Esquiu, Catamarca</t>
  </si>
  <si>
    <t>General Acha, La Pampa</t>
  </si>
  <si>
    <t>Lujan, Buenos Aires</t>
  </si>
  <si>
    <t xml:space="preserve">Córdoba </t>
  </si>
  <si>
    <t>Cabo Verde, Sudáfrica</t>
  </si>
  <si>
    <t>Dolores, Buenos Aires</t>
  </si>
  <si>
    <t>15930-16365</t>
  </si>
  <si>
    <t>SD</t>
  </si>
  <si>
    <t>SD: sin dato</t>
  </si>
  <si>
    <t>Las referencias de las poblaciones empleadas se detallan en la Tabla S4</t>
  </si>
  <si>
    <t>054</t>
  </si>
  <si>
    <t>097</t>
  </si>
  <si>
    <t>100</t>
  </si>
  <si>
    <t>108</t>
  </si>
  <si>
    <t>112</t>
  </si>
  <si>
    <t>111</t>
  </si>
  <si>
    <t>120</t>
  </si>
  <si>
    <t>121</t>
  </si>
  <si>
    <t>137</t>
  </si>
  <si>
    <t>146</t>
  </si>
  <si>
    <t>164</t>
  </si>
  <si>
    <t>203</t>
  </si>
  <si>
    <t>206</t>
  </si>
  <si>
    <t>285</t>
  </si>
  <si>
    <t>353</t>
  </si>
  <si>
    <t>359</t>
  </si>
  <si>
    <t>368</t>
  </si>
  <si>
    <t>369</t>
  </si>
  <si>
    <t>372</t>
  </si>
  <si>
    <t>373</t>
  </si>
  <si>
    <t>402</t>
  </si>
  <si>
    <t>404</t>
  </si>
  <si>
    <t>426</t>
  </si>
  <si>
    <t>436</t>
  </si>
  <si>
    <t>439</t>
  </si>
  <si>
    <t>489</t>
  </si>
  <si>
    <t>490</t>
  </si>
  <si>
    <t>494</t>
  </si>
  <si>
    <t>499</t>
  </si>
  <si>
    <t>529</t>
  </si>
  <si>
    <t>542</t>
  </si>
  <si>
    <t>554</t>
  </si>
  <si>
    <t>570</t>
  </si>
  <si>
    <t>572</t>
  </si>
  <si>
    <t>576</t>
  </si>
  <si>
    <t>577</t>
  </si>
  <si>
    <t>578</t>
  </si>
  <si>
    <t>580</t>
  </si>
  <si>
    <t>ns</t>
  </si>
  <si>
    <t>D4h3a5</t>
  </si>
  <si>
    <t>N1b1</t>
  </si>
  <si>
    <t>Concepción del Uruguay, Entre Ríos</t>
  </si>
  <si>
    <t>Puchauran, Chiloé, Chile</t>
  </si>
  <si>
    <t>C1b13</t>
  </si>
  <si>
    <t>Ozorno, Chile</t>
  </si>
  <si>
    <t>San Juan de la Costa, Chile</t>
  </si>
  <si>
    <t>Fitalancao, Río Negro</t>
  </si>
  <si>
    <t>U5a1+@16192</t>
  </si>
  <si>
    <t>Bovril, Entre Ríos</t>
  </si>
  <si>
    <t>Federal, Entre Ríos</t>
  </si>
  <si>
    <t>A2aa</t>
  </si>
  <si>
    <t>Entre Ríos</t>
  </si>
  <si>
    <t>C1b3a</t>
  </si>
  <si>
    <t>C1c</t>
  </si>
  <si>
    <t>D1f1</t>
  </si>
  <si>
    <t>D1g1b</t>
  </si>
  <si>
    <t>D4h3a4</t>
  </si>
  <si>
    <t>HV</t>
  </si>
  <si>
    <t>J2b1a</t>
  </si>
  <si>
    <t>H</t>
  </si>
  <si>
    <t>T2b+16362</t>
  </si>
  <si>
    <t>D1g5</t>
  </si>
  <si>
    <t>C1d1b2</t>
  </si>
  <si>
    <t>A2bf</t>
  </si>
  <si>
    <t>B2i2a1a</t>
  </si>
  <si>
    <t>L3</t>
  </si>
  <si>
    <t>Villa Mercedes, San Luis</t>
  </si>
  <si>
    <t>Merlo, San Luis</t>
  </si>
  <si>
    <t>U5b</t>
  </si>
  <si>
    <t>B2b2b</t>
  </si>
  <si>
    <t>D1g2</t>
  </si>
  <si>
    <t>J2a1a1</t>
  </si>
  <si>
    <t>L2d+16129A!</t>
  </si>
  <si>
    <t>B2ak1</t>
  </si>
  <si>
    <t>W1g</t>
  </si>
  <si>
    <t>J1c2i</t>
  </si>
  <si>
    <t>A2be</t>
  </si>
  <si>
    <t>D1j`w</t>
  </si>
  <si>
    <t>D1j2</t>
  </si>
  <si>
    <t>H20a</t>
  </si>
  <si>
    <t>R0</t>
  </si>
  <si>
    <t>Lobos, Buenos Aires</t>
  </si>
  <si>
    <t>Cañuelas, Buenos Aires</t>
  </si>
  <si>
    <t>H1a3c1</t>
  </si>
  <si>
    <t>Mercedes, Buenos Aires</t>
  </si>
  <si>
    <t>Posadas, Corrientes</t>
  </si>
  <si>
    <t>A2bb1</t>
  </si>
  <si>
    <t>C1b16a1</t>
  </si>
  <si>
    <t>B2i2a1</t>
  </si>
  <si>
    <t>Calbuco, Chile</t>
  </si>
  <si>
    <t>Peulla, Chile</t>
  </si>
  <si>
    <t>R</t>
  </si>
  <si>
    <t>Puente Porvernir,Chile</t>
  </si>
  <si>
    <t>Chonchi, Chile</t>
  </si>
  <si>
    <t>Chiloe</t>
  </si>
  <si>
    <t>L2</t>
  </si>
  <si>
    <t>D1j'w</t>
  </si>
  <si>
    <t>Talca, Chile</t>
  </si>
  <si>
    <t>Santiago de Chile,Chile</t>
  </si>
  <si>
    <t>U6a'b'd</t>
  </si>
  <si>
    <t>I1</t>
  </si>
  <si>
    <t>Necochea, Buenos Aires</t>
  </si>
  <si>
    <t>Balcarce, Buenos Aires</t>
  </si>
  <si>
    <t>Sarmiento, Chubut</t>
  </si>
  <si>
    <t>Los Espinillos, Santa Fè</t>
  </si>
  <si>
    <t>Veronica, Buenos Aires</t>
  </si>
  <si>
    <t>U5bli</t>
  </si>
  <si>
    <t>Coronel Pringles</t>
  </si>
  <si>
    <t>San Martin Laspiur, Córdoba</t>
  </si>
  <si>
    <t>Quilmes, Buenos Aires</t>
  </si>
  <si>
    <t>T2b4b</t>
  </si>
  <si>
    <t>R0a1a</t>
  </si>
  <si>
    <t>Tucumán</t>
  </si>
  <si>
    <t>Moron, Buenos Aires</t>
  </si>
  <si>
    <t>Gaiman, Chubut</t>
  </si>
  <si>
    <t>Gan Gan, Chubut</t>
  </si>
  <si>
    <t>Concepcion del Uruguay, Entre Ríos</t>
  </si>
  <si>
    <t>D1g5a</t>
  </si>
  <si>
    <t>J</t>
  </si>
  <si>
    <t>B2i2</t>
  </si>
  <si>
    <t>B2i2a</t>
  </si>
  <si>
    <t xml:space="preserve">16111 16129 16223 16290 16319 16362 </t>
  </si>
  <si>
    <t>16111 16214 16223 16239A 16266 16290 16319 16362</t>
  </si>
  <si>
    <t>251</t>
  </si>
  <si>
    <t>16051 16111 16223 16290 16319 16362</t>
  </si>
  <si>
    <t xml:space="preserve">16051 16086 16092 16111 16223 16290 16319 </t>
  </si>
  <si>
    <t>16111 16223 16286 16290 16319 16362</t>
  </si>
  <si>
    <t>16189 16217 16291</t>
  </si>
  <si>
    <t xml:space="preserve">16183C 16189 16217 </t>
  </si>
  <si>
    <t>16189 16217 16360</t>
  </si>
  <si>
    <t>16183C 16187 16189 16207 16217 16291</t>
  </si>
  <si>
    <t xml:space="preserve">16148 16183C 16189 16207 16217 16291 </t>
  </si>
  <si>
    <t>16093 16192 16189 16223 16298 16325 16327</t>
  </si>
  <si>
    <t>[15930] 16092 16223 16298 16311 16325 16327</t>
  </si>
  <si>
    <t>16182C 16189 16223 16298 16325 16327</t>
  </si>
  <si>
    <t>16126 16223 16298 16325 16327</t>
  </si>
  <si>
    <t>[15930] 16223 16298 16311 16325 16327</t>
  </si>
  <si>
    <t>110</t>
  </si>
  <si>
    <t>16172 16223 16298 16325 16327</t>
  </si>
  <si>
    <t xml:space="preserve">[15930] 16223 16298 16311 16325 16327 </t>
  </si>
  <si>
    <t>211</t>
  </si>
  <si>
    <t xml:space="preserve">16126 16172 16223 16270 16298 16325 16327 </t>
  </si>
  <si>
    <t>234</t>
  </si>
  <si>
    <t>252</t>
  </si>
  <si>
    <t>16174 16223 16263 16325 16361 16362</t>
  </si>
  <si>
    <t xml:space="preserve">16092 16187 16189 16223 16362 </t>
  </si>
  <si>
    <t>155</t>
  </si>
  <si>
    <t>16086 16188 16223 16325 16362</t>
  </si>
  <si>
    <t>214</t>
  </si>
  <si>
    <t>217</t>
  </si>
  <si>
    <t>289</t>
  </si>
  <si>
    <t>16083 16157 16223 16242 16311 16325 16362</t>
  </si>
  <si>
    <t>500</t>
  </si>
  <si>
    <t xml:space="preserve">16223 16311 16325 16362  </t>
  </si>
  <si>
    <t>16223 16241 16255 16301 16342 16362</t>
  </si>
  <si>
    <t>16051 16223 16241 16342 16362</t>
  </si>
  <si>
    <t>16146 16203 16216 16223 16241 16301 16342 16362</t>
  </si>
  <si>
    <t>R0a</t>
  </si>
  <si>
    <t>16069 16126 16147 16242 16311</t>
  </si>
  <si>
    <t>16172 16173 16219 16257 16311</t>
  </si>
  <si>
    <t>U5b1i</t>
  </si>
  <si>
    <t>16167 16192 16270 16311 16356</t>
  </si>
  <si>
    <t>16126 16355 16362</t>
  </si>
  <si>
    <t>16093 16223 16264 16278 16311</t>
  </si>
  <si>
    <t>16104 16126 16294 16304</t>
  </si>
  <si>
    <t>16172 16223 16311</t>
  </si>
  <si>
    <t>16126 16294 16296 16304 16344</t>
  </si>
  <si>
    <t>16209 16223 16298 16325</t>
  </si>
  <si>
    <t>16223 16241 16292 16320</t>
  </si>
  <si>
    <t>16256 16270</t>
  </si>
  <si>
    <t>16041 16223 16311 16362</t>
  </si>
  <si>
    <t>16145 16176 16223</t>
  </si>
  <si>
    <t>Río Grande</t>
  </si>
  <si>
    <t>Río Gallegos, Santa Cruz</t>
  </si>
  <si>
    <t>Río Grande, Tierra del Fuego</t>
  </si>
  <si>
    <t>Concordia, Entre Ríos</t>
  </si>
  <si>
    <t>General Roca, Río Negro</t>
  </si>
  <si>
    <t>Río Negro</t>
  </si>
  <si>
    <t>Santa Elena, Entre Ríos</t>
  </si>
  <si>
    <t>Río Chico, Chubut</t>
  </si>
  <si>
    <t>San Carlos de Bariloche, Río Negro</t>
  </si>
  <si>
    <t>Villaguay, Entre Ríos</t>
  </si>
  <si>
    <t>Nogoya, Entre Ríos</t>
  </si>
  <si>
    <t xml:space="preserve">Entre Ríos </t>
  </si>
  <si>
    <t>Choele Choel, Río Negro</t>
  </si>
  <si>
    <t>Río Tercero, Córdoba</t>
  </si>
  <si>
    <t>San Jose, Entre Ríos</t>
  </si>
  <si>
    <t>Río Segundo, Córdoba</t>
  </si>
  <si>
    <t>Las Moscas, Entre Ríos</t>
  </si>
  <si>
    <t>San GregoRío, Santa Fé</t>
  </si>
  <si>
    <t>La Ríoja</t>
  </si>
  <si>
    <t>HilaRío Mascasubi, Buenos aires</t>
  </si>
  <si>
    <t>Allen, Río Negro</t>
  </si>
  <si>
    <t>Parana, Entre Ríos</t>
  </si>
  <si>
    <t>Río de Janeiro, Brasil</t>
  </si>
  <si>
    <t>Río Mayo, Chubut</t>
  </si>
  <si>
    <t xml:space="preserve">Amaicha del Valle, Tucumán </t>
  </si>
  <si>
    <t>San Miguel de Tucumán, Tucumán</t>
  </si>
  <si>
    <t>Famailla, Tucumán</t>
  </si>
  <si>
    <t>Rosario, Santa Fé</t>
  </si>
  <si>
    <t>Villa del Rosario, Córdoba</t>
  </si>
  <si>
    <t xml:space="preserve"> ID: código de identifcacion de la muestra. PCR-APLP: haplogrupo determinado por la técnica de PCR-APLP.; HV1: haplogrupo determinado por secuenciacion de la región HV1 del ADNmt; SD: sin dato. </t>
  </si>
  <si>
    <t xml:space="preserve">SD </t>
  </si>
  <si>
    <t>D4h3a11</t>
  </si>
  <si>
    <t>Mapuche, Río Negro, Cerro Policía y/o Aguada Guzmán, Región Patagónica, Argentina</t>
  </si>
  <si>
    <t>Río Negro, Región Patagónica, Argentina</t>
  </si>
  <si>
    <t>Mapuche, Temuco, IX Región Araucania, Chile</t>
  </si>
  <si>
    <t>Haush, Península Mitre, Tierra del Fuego, Argentina</t>
  </si>
  <si>
    <t>16092 16182C 16183C 16189 16217 16342</t>
  </si>
  <si>
    <t>16172 16182C 16183C 16189 16293</t>
  </si>
  <si>
    <t>San Carlos de Bariloche, Río Negro, Argentina</t>
  </si>
  <si>
    <t>Parolin, M. L., Bailliet, G., Bravi, C. M., Sala, C., Schwab, M., Paz, P., … , y  Basso, N. G. (2016). Variabilidad genética y autopercepción del mestizaje en la población Cordillerana de San Carlos De Bariloche (Río Negro, Arg.). XIV Congreso de La Asociación Latinoamericana de Antropología Biológica. Tacuarembó, Uruguay.</t>
  </si>
  <si>
    <t>rCRS</t>
  </si>
  <si>
    <t>Río Grande (RG)</t>
  </si>
  <si>
    <t>0,77695±0,0041</t>
  </si>
  <si>
    <t>0,00010±0,0001</t>
  </si>
  <si>
    <t>0,79269±0,0041</t>
  </si>
  <si>
    <t>0,00297±0,0005</t>
  </si>
  <si>
    <t>0,00139±0,0003</t>
  </si>
  <si>
    <t>0,00109±0,0003</t>
  </si>
  <si>
    <t>0,00337±0,0005</t>
  </si>
  <si>
    <t>0,00861±0,0010</t>
  </si>
  <si>
    <t>0,00208±0,0005</t>
  </si>
  <si>
    <t>0,00030±0,0002</t>
  </si>
  <si>
    <t>0,01396±0,0011</t>
  </si>
  <si>
    <t>0,01950±0,0013</t>
  </si>
  <si>
    <t>0,14603±0,0035</t>
  </si>
  <si>
    <t>0,00158±0,0004</t>
  </si>
  <si>
    <t>0,09474±0,0028</t>
  </si>
  <si>
    <t>0,01515±0,0011</t>
  </si>
  <si>
    <t>0,05435±0,0018</t>
  </si>
  <si>
    <t>0,00020±0,0001</t>
  </si>
  <si>
    <t>0,02089±0,0013</t>
  </si>
  <si>
    <t>0,00059±0,0002</t>
  </si>
  <si>
    <t>0,00802±0,0008</t>
  </si>
  <si>
    <t>0,00069±0,0003</t>
  </si>
  <si>
    <t>0,00960±0,0010</t>
  </si>
  <si>
    <t>0,69686±0,0047</t>
  </si>
  <si>
    <t>0,69557±0,0043</t>
  </si>
  <si>
    <t>0,11672±0,0034</t>
  </si>
  <si>
    <t>0,50747±0,0057</t>
  </si>
  <si>
    <t>0,00248±0,0005</t>
  </si>
  <si>
    <t>0,00168±0,0004</t>
  </si>
  <si>
    <t>0,00050±0,0002</t>
  </si>
  <si>
    <t>0,06762±0,0030</t>
  </si>
  <si>
    <t>0,04712±0,0022</t>
  </si>
  <si>
    <t>0,00465±0,0007</t>
  </si>
  <si>
    <t>0,23651±0,0045</t>
  </si>
  <si>
    <t>0,00129±0,0004</t>
  </si>
  <si>
    <t>0,00198±0,0004</t>
  </si>
  <si>
    <t>0,00040±0,0002</t>
  </si>
  <si>
    <t>0,40244±0,0051</t>
  </si>
  <si>
    <t>0,01782±0,0013</t>
  </si>
  <si>
    <t>0,00366±0,0005</t>
  </si>
  <si>
    <t>0,18840±0,0040</t>
  </si>
  <si>
    <t>0,02178±0,0017</t>
  </si>
  <si>
    <t>0,01495±0,0012</t>
  </si>
  <si>
    <t>0,18414±0,0037</t>
  </si>
  <si>
    <t>0,05990±0,0024</t>
  </si>
  <si>
    <t>0,04901±0,0020</t>
  </si>
  <si>
    <t>0,01871±0,0014</t>
  </si>
  <si>
    <t>0,00079±0,0003</t>
  </si>
  <si>
    <t>0,02544±0,0014</t>
  </si>
  <si>
    <t>0,00188±0,0004</t>
  </si>
  <si>
    <t>0,09851±0,0028</t>
  </si>
  <si>
    <t>0,02455±0,0016</t>
  </si>
  <si>
    <t>0,02594±0,0018</t>
  </si>
  <si>
    <t>0,03237±0,0021</t>
  </si>
  <si>
    <t>0,01990±0,0012</t>
  </si>
  <si>
    <t>0,27215±0,0039</t>
  </si>
  <si>
    <t>0,22255±0,0040</t>
  </si>
  <si>
    <t>0,15939±0,0036</t>
  </si>
  <si>
    <t>0,05158±0,0022</t>
  </si>
  <si>
    <t>0,00663±0,0008</t>
  </si>
  <si>
    <t>0,01198±0,0011</t>
  </si>
  <si>
    <t>0,00307±0,0006</t>
  </si>
  <si>
    <t>0,57083±0,0048</t>
  </si>
  <si>
    <t>0,05564±0,0022</t>
  </si>
  <si>
    <t>0,01673±0,0015</t>
  </si>
  <si>
    <t>0,07871±0,0025</t>
  </si>
  <si>
    <t>0,00000±0,0000</t>
  </si>
  <si>
    <t>0,00059±0,0003</t>
  </si>
  <si>
    <t>0,09128±0,0029</t>
  </si>
  <si>
    <t>0,01188±0,0010</t>
  </si>
  <si>
    <t>0,01277±0,0011</t>
  </si>
  <si>
    <t>0,92525±0,0026</t>
  </si>
  <si>
    <t>0,00911±0,0009</t>
  </si>
  <si>
    <t>0,18226±0,0041</t>
  </si>
  <si>
    <t>0,10573±0,0035</t>
  </si>
  <si>
    <t>0,02039±0,0014</t>
  </si>
  <si>
    <t>0,05079±0,0023</t>
  </si>
  <si>
    <t>0,01901±0,0013</t>
  </si>
  <si>
    <t>0,25265±0,0052</t>
  </si>
  <si>
    <t>0,04039±0,0019</t>
  </si>
  <si>
    <t>0,09167±0,0028</t>
  </si>
  <si>
    <t>0,01564±0,0012</t>
  </si>
  <si>
    <t>0,49134±0,0048</t>
  </si>
  <si>
    <t>0,10445±0,0033</t>
  </si>
  <si>
    <t>0,00099±0,0004</t>
  </si>
  <si>
    <t>0,00871±0,0009</t>
  </si>
  <si>
    <t>0,08712±0,0026</t>
  </si>
  <si>
    <t>0,64043±0,0052</t>
  </si>
  <si>
    <t>0,11306±0,0032</t>
  </si>
  <si>
    <t>0,02178±0,0013</t>
  </si>
  <si>
    <t>0,01881±0,0014</t>
  </si>
  <si>
    <t>0,04930±0,0021</t>
  </si>
  <si>
    <t>0,56727±0,0048</t>
  </si>
  <si>
    <t>0,00228±0,0005</t>
  </si>
  <si>
    <t>0,72488±0,0043</t>
  </si>
  <si>
    <t>0,01000±0,0009</t>
  </si>
  <si>
    <t>0,00584±0,0008</t>
  </si>
  <si>
    <t>0,12236±0,0034</t>
  </si>
  <si>
    <t>0,00257±0,0005</t>
  </si>
  <si>
    <t>0,34432±0,0050</t>
  </si>
  <si>
    <t>0,10999±0,0028</t>
  </si>
  <si>
    <t>0,27185±0,0040</t>
  </si>
  <si>
    <t>0,00149±0,0004</t>
  </si>
  <si>
    <t>0,01178±0,0011</t>
  </si>
  <si>
    <t>0,00287±0,0005</t>
  </si>
  <si>
    <t>0,78943±0,0043</t>
  </si>
  <si>
    <t>0,22899±0,0043</t>
  </si>
  <si>
    <t>0,54311±0,0043</t>
  </si>
  <si>
    <t>0,09336±0,0029</t>
  </si>
  <si>
    <t>0,00129±0,0003</t>
  </si>
  <si>
    <t>0,03623±0,0017</t>
  </si>
  <si>
    <t>0,05940±0,0025</t>
  </si>
  <si>
    <t>0,06287±0,0024</t>
  </si>
  <si>
    <t>0,26186±0,0047</t>
  </si>
  <si>
    <t>0,01624±0,0013</t>
  </si>
  <si>
    <t>0,28809±0,0046</t>
  </si>
  <si>
    <t>0,01010±0,0011</t>
  </si>
  <si>
    <t>0,01634±0,0013</t>
  </si>
  <si>
    <t>0,07475±0,0024</t>
  </si>
  <si>
    <t>0,00139±0,0004</t>
  </si>
  <si>
    <t>0,32007±0,0043</t>
  </si>
  <si>
    <t>0,00277±0,0005</t>
  </si>
  <si>
    <t>0,01792±0,0013</t>
  </si>
  <si>
    <t>0,00119±0,0004</t>
  </si>
  <si>
    <t>0,66300±0,0046</t>
  </si>
  <si>
    <t>0,00475±0,0007</t>
  </si>
  <si>
    <t>0,01426±0,0011</t>
  </si>
  <si>
    <t>0,10484±0,0031</t>
  </si>
  <si>
    <t>0,00495±0,0008</t>
  </si>
  <si>
    <t>0,01020±0,0011</t>
  </si>
  <si>
    <t>0,01327±0,0012</t>
  </si>
  <si>
    <t>0,05574±0,0022</t>
  </si>
  <si>
    <t>0,02534±0,0017</t>
  </si>
  <si>
    <t>0,31541±0,0044</t>
  </si>
  <si>
    <t>0,05287±0,0021</t>
  </si>
  <si>
    <t>0,19216±0,0044</t>
  </si>
  <si>
    <t>0,04376±0,0021</t>
  </si>
  <si>
    <t>0,06277±0,0022</t>
  </si>
  <si>
    <t>0,00099±0,0003</t>
  </si>
  <si>
    <t>0,00614±0,0008</t>
  </si>
  <si>
    <t>0,05782±0,0023</t>
  </si>
  <si>
    <t>0,01356±0,0011</t>
  </si>
  <si>
    <t>0,32244±0,0045</t>
  </si>
  <si>
    <t>0,00832±0,0010</t>
  </si>
  <si>
    <t>0,24483±0,0044</t>
  </si>
  <si>
    <t>0,00554±0,0007</t>
  </si>
  <si>
    <t>0,05910±0,0024</t>
  </si>
  <si>
    <t>0,02168±0,0014</t>
  </si>
  <si>
    <t>0,00743±0,0008</t>
  </si>
  <si>
    <t>0,00376±0,0006</t>
  </si>
  <si>
    <t>0,00822±0,0009</t>
  </si>
  <si>
    <t>0,82517±0,0039</t>
  </si>
  <si>
    <t>0,02327±0,0016</t>
  </si>
  <si>
    <t>0,00832±0,0009</t>
  </si>
  <si>
    <t>0,06306±0,0023</t>
  </si>
  <si>
    <t>0,01030±0,0011</t>
  </si>
  <si>
    <t>0,25235±0,0040</t>
  </si>
  <si>
    <t>0,00515±0,0007</t>
  </si>
  <si>
    <t>0,08831±0,0028</t>
  </si>
  <si>
    <t>0,00327±0,0006</t>
  </si>
  <si>
    <t>0,10237±0,0030</t>
  </si>
  <si>
    <t>0,05386±0,0021</t>
  </si>
  <si>
    <t>0,17186±0,0039</t>
  </si>
  <si>
    <t>0,10603±0,0031</t>
  </si>
  <si>
    <t>0,03524±0,0017</t>
  </si>
  <si>
    <t>0,01158±0,0010</t>
  </si>
  <si>
    <t>0,01851±0,0012</t>
  </si>
  <si>
    <t>0,00347±0,0006</t>
  </si>
  <si>
    <t>0,22730±0,0039</t>
  </si>
  <si>
    <t>0,00822±0,0008</t>
  </si>
  <si>
    <t>0,01891±0,0013</t>
  </si>
  <si>
    <t>0,58479±0,0049</t>
  </si>
  <si>
    <t>0,00653±0,0008</t>
  </si>
  <si>
    <t>0,04277±0,0018</t>
  </si>
  <si>
    <t>0,01119±0,0011</t>
  </si>
  <si>
    <t>0,02772±0,0016</t>
  </si>
  <si>
    <t>0,41758±0,0049</t>
  </si>
  <si>
    <t>02-0234</t>
  </si>
  <si>
    <t>04-0745</t>
  </si>
  <si>
    <t>Aónikenk, XII Región Magallanes, Chile</t>
  </si>
  <si>
    <t>Yámana, Canal del Beagle, XII Región de Magallanes, Chile</t>
  </si>
  <si>
    <t>Total Hg americanos (%)</t>
  </si>
  <si>
    <t>Población (n)</t>
  </si>
  <si>
    <t>Parolín, M. L., Bailliet, G., Bravi, C. M., Sala, C., Schwab, M., Paz, P., …, y Basso, N.G. (2016). Variabilidad genética y autopercepción del mestizaje en la población Cordillerana de San Carlos De Bariloche (Río Negro, Arg.). XIV Congreso de La Asociación Latinoamericana de Antropología Biológica. Tacuarembó, Uruguay</t>
  </si>
  <si>
    <t>Mbyá-Guaraní, Argentina</t>
  </si>
  <si>
    <t xml:space="preserve">              El Chalia y Loma Redonda (Nativo Tehuelche)</t>
  </si>
  <si>
    <t>Haplogrupos euroasiáticos</t>
  </si>
  <si>
    <t>Hg</t>
  </si>
  <si>
    <t>Frecuencia (%)</t>
  </si>
  <si>
    <t>H107</t>
  </si>
  <si>
    <t>L2d</t>
  </si>
  <si>
    <t>H5</t>
  </si>
  <si>
    <t xml:space="preserve">Total </t>
  </si>
  <si>
    <t>Total A2</t>
  </si>
  <si>
    <t>Total B2</t>
  </si>
  <si>
    <t>Total C1</t>
  </si>
  <si>
    <t>Total D1</t>
  </si>
  <si>
    <t>W6c1a</t>
  </si>
  <si>
    <t>Total D4h3a</t>
  </si>
  <si>
    <t>Hg americanos (%)</t>
  </si>
  <si>
    <t>Hg euroasiáticos (%)</t>
  </si>
  <si>
    <t>Región</t>
  </si>
  <si>
    <t>Patagonia</t>
  </si>
  <si>
    <t>Noroeste</t>
  </si>
  <si>
    <t xml:space="preserve">Noreste </t>
  </si>
  <si>
    <t>Cuyo</t>
  </si>
  <si>
    <t>Sudamérica</t>
  </si>
  <si>
    <t>Europa/Asia</t>
  </si>
  <si>
    <t>Sudáfrica</t>
  </si>
  <si>
    <t>Total</t>
  </si>
  <si>
    <t>Italia*</t>
  </si>
  <si>
    <t>Galicia, España *</t>
  </si>
  <si>
    <r>
      <t xml:space="preserve">*La elección de las poblaciones europeas para el análisis de diferenciación entre pares poblacionales se basó en los datos migratorios históricos, que demuestran que el origen geográfico más frecuente de los inmigrantes fue España e Italia (Devoto, 2004). </t>
    </r>
    <r>
      <rPr>
        <sz val="8"/>
        <color theme="1"/>
        <rFont val="Calibri"/>
        <family val="2"/>
        <scheme val="minor"/>
      </rPr>
      <t> </t>
    </r>
  </si>
  <si>
    <t>Devoto, F.(2004). Historia de la inmigración en la Argentina, 2ª edición, Buenos Aires, Argentina, Sudamericana.</t>
  </si>
  <si>
    <t>** Gómez-Carballa et al., 2016. Se seleccionaron los individuios nacidos en la Patagonia chilena y en la localidad muestreada</t>
  </si>
  <si>
    <t>Haplogrupos americanos</t>
  </si>
  <si>
    <t>Haplogrupos subsaharianos</t>
  </si>
  <si>
    <t>Hg subsahariano (%)</t>
  </si>
  <si>
    <t>Origen geográfico del ancestro materno (N)</t>
  </si>
  <si>
    <t>Bobillo et al (2010)</t>
  </si>
  <si>
    <t>Yámana, Tierra del Fuego, Argentina</t>
  </si>
  <si>
    <t>Yámana, Canal del Beagle, Tierra del Fuego, Argentina</t>
  </si>
  <si>
    <r>
      <rPr>
        <b/>
        <sz val="10.5"/>
        <color theme="1"/>
        <rFont val="Times New Roman"/>
        <family val="1"/>
      </rPr>
      <t>TABLA SUPLEMENTARIA S1</t>
    </r>
    <r>
      <rPr>
        <sz val="10.5"/>
        <color theme="1"/>
        <rFont val="Times New Roman"/>
        <family val="1"/>
      </rPr>
      <t>. Haplogrupos mitocondriales e información genealógica materna de las muestras de Río Grande y Ushuaia analizadas en este trabajo</t>
    </r>
  </si>
  <si>
    <r>
      <t>6232</t>
    </r>
    <r>
      <rPr>
        <sz val="9"/>
        <rFont val="Calibri"/>
        <family val="2"/>
        <scheme val="minor"/>
      </rPr>
      <t> </t>
    </r>
  </si>
  <si>
    <r>
      <t xml:space="preserve">Arencibia, V., Crespo, C., García Guraieb, S., Russo, M. G., Dejean, C. B., y Goñi, R. (2019). Análisis genético poblacional de grupos cazadores recolectores del Holoceno tardío del Lago Salitroso (Santa Cruz, Argentina). </t>
    </r>
    <r>
      <rPr>
        <i/>
        <sz val="8"/>
        <color theme="1"/>
        <rFont val="Times New Roman"/>
        <family val="1"/>
      </rPr>
      <t>Revista Argentina De Antropología Biológica</t>
    </r>
    <r>
      <rPr>
        <sz val="8"/>
        <color theme="1"/>
        <rFont val="Times New Roman"/>
        <family val="1"/>
      </rPr>
      <t>, 21(2), 004. https://doi.org/10.24215/18536387e004</t>
    </r>
  </si>
  <si>
    <r>
      <t>Bobillo, M.C., Zimmermann, B., Sala, A., Huber, G., Röck, A., Bandelt, H.J., Corach, D., y Parson W. (2010) Amerindian mitochondrial DNA haplogroups predominate in the population of Argentina: towards a first nationwide forensic mitocondrial DNA sequence database.</t>
    </r>
    <r>
      <rPr>
        <i/>
        <sz val="8"/>
        <color theme="1"/>
        <rFont val="Times New Roman"/>
        <family val="1"/>
      </rPr>
      <t xml:space="preserve"> International Journal of Legal Medicine,</t>
    </r>
    <r>
      <rPr>
        <sz val="8"/>
        <color theme="1"/>
        <rFont val="Times New Roman"/>
        <family val="1"/>
      </rPr>
      <t xml:space="preserve"> 124(4), 263-8. doi: 10.1007/ s00414-009-0366-3   </t>
    </r>
  </si>
  <si>
    <r>
      <t>Crespo, C.M., Cardozo, D.G., Tessone, A., Vázquez, M., Kisielinski, C., Arencibia, V., Tackney, J., Zangrando, A.F., y Dejean, C.B. (2020). Distribution of maternal lineages in hunter-gatherer societies of the southern coast of Tierra del Fuego, Argentina.</t>
    </r>
    <r>
      <rPr>
        <i/>
        <sz val="8"/>
        <color theme="1"/>
        <rFont val="Times New Roman"/>
        <family val="1"/>
      </rPr>
      <t xml:space="preserve"> American Journal of Physical Anthropology</t>
    </r>
    <r>
      <rPr>
        <sz val="8"/>
        <color theme="1"/>
        <rFont val="Times New Roman"/>
        <family val="1"/>
      </rPr>
      <t>, 173(4), 709–720. https://doi.org/10.1002/ajpa.24107</t>
    </r>
  </si>
  <si>
    <r>
      <t xml:space="preserve">de la Fuente, C., Galimany, J., Kemp, B.M., Judd, K., Reyes, O., y Moraga, M. (2015). Ancient marine hunter-gatherers from Patagonia and Tierra Del Fuego: Diversity and differentiation using uniparentally inherited genetic markers. </t>
    </r>
    <r>
      <rPr>
        <i/>
        <sz val="8"/>
        <color theme="1"/>
        <rFont val="Times New Roman"/>
        <family val="1"/>
      </rPr>
      <t>American Journal of Physical Anthropology</t>
    </r>
    <r>
      <rPr>
        <sz val="8"/>
        <color theme="1"/>
        <rFont val="Times New Roman"/>
        <family val="1"/>
      </rPr>
      <t>, 158(4), 719–729. https://doi.org/10.1002/ajpa.22815</t>
    </r>
  </si>
  <si>
    <r>
      <t xml:space="preserve">de Saint Pierre M., Bravi C.M., Motti J.M.B., Fuku N., Tanaka M., Llop E., Bonatto S.L., y Moraga M. (2012) An alternative model for the early peopling of southern South America revealed by analyses of three mitochondrial DNA haplogroups. </t>
    </r>
    <r>
      <rPr>
        <i/>
        <sz val="8"/>
        <color theme="1"/>
        <rFont val="Times New Roman"/>
        <family val="1"/>
      </rPr>
      <t xml:space="preserve">PLoS ONE </t>
    </r>
    <r>
      <rPr>
        <sz val="8"/>
        <color theme="1"/>
        <rFont val="Times New Roman"/>
        <family val="1"/>
      </rPr>
      <t>7(9): e43486. https://doi.org/10.1371/journal.pone.0043486.</t>
    </r>
  </si>
  <si>
    <r>
      <t>Gómez-Carballa, A., Moreno, F., Álvarez-Iglesias, V., Martinón-Torres, F., García-Magariños, M., Pantoja-Astudillo, J.A., Aguirre-Morales, E., Bustos, P., y Salas, A. (2016). Revealing latitudinal patterns of mitochondrial DNA diversity in Chileans.</t>
    </r>
    <r>
      <rPr>
        <i/>
        <sz val="8"/>
        <color theme="1"/>
        <rFont val="Times New Roman"/>
        <family val="1"/>
      </rPr>
      <t xml:space="preserve"> Forensic Science International: Genetic</t>
    </r>
    <r>
      <rPr>
        <sz val="8"/>
        <color theme="1"/>
        <rFont val="Times New Roman"/>
        <family val="1"/>
      </rPr>
      <t>s, 20, 81–88. https://doi.org/10.1016/j.fsigen.2015.10.002</t>
    </r>
  </si>
  <si>
    <r>
      <t>Moraga, M., de Saint Pierre, M., Torres, F., y Ríos, J. (2010). Vínculos de parentesco por vía materna entre los últimos descendientes de la etnia Kawésqar y algunos entierros en los canales patagónicos: evidencia desde el estudio de linajes mitocondriales.</t>
    </r>
    <r>
      <rPr>
        <i/>
        <sz val="8"/>
        <color theme="1"/>
        <rFont val="Times New Roman"/>
        <family val="1"/>
      </rPr>
      <t xml:space="preserve"> Magallania (Punta Arenas)</t>
    </r>
    <r>
      <rPr>
        <sz val="8"/>
        <color theme="1"/>
        <rFont val="Times New Roman"/>
        <family val="1"/>
      </rPr>
      <t>, 38(2), 103-114. https://dx.doi.org/10.4067/s0718-22442010000200006</t>
    </r>
  </si>
  <si>
    <r>
      <t xml:space="preserve">Moreno-Mayar, J.V., Vinner, L., de Barros Damgaard, P., de la Fuente, C., Chan, J., Spence, J.P., …, y Willerslev, E. (2018). Early human dispersals within the Americas. </t>
    </r>
    <r>
      <rPr>
        <i/>
        <sz val="8"/>
        <color theme="1"/>
        <rFont val="Times New Roman"/>
        <family val="1"/>
      </rPr>
      <t>Scienc</t>
    </r>
    <r>
      <rPr>
        <sz val="8"/>
        <color theme="1"/>
        <rFont val="Times New Roman"/>
        <family val="1"/>
      </rPr>
      <t>e, 362(6419), eaav2621. https://doi.org/10.1126/science.aav2621</t>
    </r>
  </si>
  <si>
    <r>
      <t xml:space="preserve">Motti, J.M.B., Winingear, S., Valenzuela, L.O., Nieves-Colón, M.A., Harkins, K. M., García Laborde, P., Bravi, C.M., Guichón, R.A., y Stone, A.C. (2020). Identification of the geographic origins of people buried in the cemetery of the Salesian Mission of Tierra del Fuego through the analyses of mtDNA and stable isotopes. </t>
    </r>
    <r>
      <rPr>
        <i/>
        <sz val="8"/>
        <color theme="1"/>
        <rFont val="Times New Roman"/>
        <family val="1"/>
      </rPr>
      <t>Journal of Archaeological Science: Reports,</t>
    </r>
    <r>
      <rPr>
        <sz val="8"/>
        <color theme="1"/>
        <rFont val="Times New Roman"/>
        <family val="1"/>
      </rPr>
      <t xml:space="preserve"> 33, [102559]. https://doi.org/10.1016/j.jasrep.2020.102559</t>
    </r>
  </si>
  <si>
    <r>
      <t xml:space="preserve">Nakatsuka, N., Luisi, P., Motti, J.M., Salemme, M., Santiago, F., D'Angelo del Campo, M.D., …, y Reich, D. (2020). Ancient genomes in South Patagonia reveal population movements associated with technological shifts and geography. </t>
    </r>
    <r>
      <rPr>
        <i/>
        <sz val="8"/>
        <color theme="1"/>
        <rFont val="Times New Roman"/>
        <family val="1"/>
      </rPr>
      <t>Nature Communications</t>
    </r>
    <r>
      <rPr>
        <sz val="8"/>
        <color theme="1"/>
        <rFont val="Times New Roman"/>
        <family val="1"/>
      </rPr>
      <t>, 11(3868), 1–12. https://doi.org/10.1038/s41467-020-17656-w</t>
    </r>
  </si>
  <si>
    <r>
      <t xml:space="preserve">Raghavan, M., Steinrücken, M., Harris, K., Schiffels, S., Rasmussen, S., DeGiorgio, M., …, y Willerslev, E. (2015). Genomic evidence for the Pleistocene and recent population history of native Americans. </t>
    </r>
    <r>
      <rPr>
        <i/>
        <sz val="8"/>
        <color theme="1"/>
        <rFont val="Times New Roman"/>
        <family val="1"/>
      </rPr>
      <t>Science</t>
    </r>
    <r>
      <rPr>
        <sz val="8"/>
        <color theme="1"/>
        <rFont val="Times New Roman"/>
        <family val="1"/>
      </rPr>
      <t>, 349(6250), aab3884. https://doi.org/10.1126/science.aab3884</t>
    </r>
  </si>
  <si>
    <r>
      <t xml:space="preserve">Tamburrini, C., de Saint Pierre, M., Bravi, C. M., Bailliet, G., Jurado Medina, L., Velázquez, I. F., …, y Parolin, M. L. (2021). Uniparental origins of the admixed Argentine Patagonia. </t>
    </r>
    <r>
      <rPr>
        <i/>
        <sz val="8"/>
        <color theme="1"/>
        <rFont val="Times New Roman"/>
        <family val="1"/>
      </rPr>
      <t>American journal of human biology</t>
    </r>
    <r>
      <rPr>
        <sz val="8"/>
        <color theme="1"/>
        <rFont val="Times New Roman"/>
        <family val="1"/>
      </rPr>
      <t xml:space="preserve">: </t>
    </r>
    <r>
      <rPr>
        <i/>
        <sz val="8"/>
        <color theme="1"/>
        <rFont val="Times New Roman"/>
        <family val="1"/>
      </rPr>
      <t>the official journal of the Human Biology Council</t>
    </r>
    <r>
      <rPr>
        <sz val="8"/>
        <color theme="1"/>
        <rFont val="Times New Roman"/>
        <family val="1"/>
      </rPr>
      <t>, 34(4), e23682. https://doi.org/10.1002/ajhb.23682</t>
    </r>
  </si>
  <si>
    <t xml:space="preserve"> ID: codigo de identificacion de la muestra</t>
  </si>
  <si>
    <r>
      <rPr>
        <b/>
        <sz val="10.5"/>
        <rFont val="Times New Roman"/>
        <family val="1"/>
      </rPr>
      <t>TABLA SUPLEMENTARIA S3</t>
    </r>
    <r>
      <rPr>
        <sz val="10.5"/>
        <rFont val="Times New Roman"/>
        <family val="1"/>
      </rPr>
      <t>. Haplotipos de la región HV1 del ADN mitocondrial obtenidos en las muestras de Río Grande y Ushuaia analizas en este trabajo</t>
    </r>
  </si>
  <si>
    <r>
      <rPr>
        <b/>
        <sz val="10.5"/>
        <color theme="1"/>
        <rFont val="Times New Roman"/>
        <family val="1"/>
      </rPr>
      <t>TABLA SUPLEMENTARIA S4</t>
    </r>
    <r>
      <rPr>
        <sz val="10.5"/>
        <color theme="1"/>
        <rFont val="Times New Roman"/>
        <family val="1"/>
      </rPr>
      <t>. Frecuencias relativas (%) de los haplogrupos (Hg) maternos obtenidos en las localidades de Río Grande y Ushuaia, mediante secuenciación directa de la región HV1 del ADN mitocondrial (N=187)</t>
    </r>
  </si>
  <si>
    <r>
      <t xml:space="preserve">Avena, S. A., Parolín, M.L., Boquet, M., Dejean, C.B., Postillone, M.B., Alvarez Trentini, y, …, y Carnese, F.R. (2010). Mezcla génica y linajes uniparentales en Esquel (Pcia. de Chubut): Su comparación con otras muestras poblacionales argentinas. </t>
    </r>
    <r>
      <rPr>
        <i/>
        <sz val="9"/>
        <color indexed="8"/>
        <rFont val="Times New Roman"/>
        <family val="1"/>
      </rPr>
      <t>Journal of basic and applied genetics</t>
    </r>
    <r>
      <rPr>
        <sz val="9"/>
        <color indexed="8"/>
        <rFont val="Times New Roman"/>
        <family val="1"/>
      </rPr>
      <t>, 21(1), 01-14. http://www.scielo.org.ar/scielo.php?script=sci_arttext&amp;pid=S1852- 62332010000100001&amp;lng=es&amp;tlng=es.</t>
    </r>
  </si>
  <si>
    <r>
      <t>Avena, S.A., Parolín, M. L., Dejean, C. B., Ríos Part, M. C., Fabrikant, G., Goicoechea, A. S., Dugoujon J. M. y Carnese, F. R. (2009). Mezcla génica y linajes uniparentales en Comodoro Rivadavia (Prov. de Chubut, Argentina. Revista Argentina de Antropología Biológica, 11(1),</t>
    </r>
    <r>
      <rPr>
        <i/>
        <sz val="9"/>
        <color theme="1"/>
        <rFont val="Times New Roman"/>
        <family val="1"/>
      </rPr>
      <t xml:space="preserve"> Revista Argentina de Antropología Biológica</t>
    </r>
    <r>
      <rPr>
        <sz val="9"/>
        <color theme="1"/>
        <rFont val="Times New Roman"/>
        <family val="1"/>
      </rPr>
      <t>, 11(1), 25-41. Recuperado a partir de https://revistas.unlp.edu.ar/raab/article/view/261.</t>
    </r>
  </si>
  <si>
    <r>
      <t xml:space="preserve">Parolín, M.L., Avena, S.A., Fleischer, S., Pretell, M., Rocca, F.D.F., Rodríguez, D.A., … y Dahinten, S.L. (2013). Análisis de la diversidad biológica y mestizaje en la ciudad de Puerto Madryn (Prov. De Chubut, Argentina). </t>
    </r>
    <r>
      <rPr>
        <i/>
        <sz val="9"/>
        <color theme="1"/>
        <rFont val="Times New Roman"/>
        <family val="1"/>
      </rPr>
      <t>Revista Argentina de Antropología Biológica</t>
    </r>
    <r>
      <rPr>
        <sz val="9"/>
        <color theme="1"/>
        <rFont val="Times New Roman"/>
        <family val="1"/>
      </rPr>
      <t>, 15(1), 61–75. Disponible en: https://www.redalyc.org/articulo.oa?id=382239057006</t>
    </r>
  </si>
  <si>
    <r>
      <t xml:space="preserve">Tamburrini, C., de Saint Pierre, M., Bravi, C. M., Bailliet, G., Jurado Medina, L., Velázquez, I. F., …, y Parolín, M. L. (2021). Uniparental origins of the admixed Argentine Patagonia. </t>
    </r>
    <r>
      <rPr>
        <i/>
        <sz val="9"/>
        <color theme="1"/>
        <rFont val="Times New Roman"/>
        <family val="1"/>
      </rPr>
      <t>American journal of human biology: the official journal of the Human Biology Council</t>
    </r>
    <r>
      <rPr>
        <sz val="9"/>
        <color theme="1"/>
        <rFont val="Times New Roman"/>
        <family val="1"/>
      </rPr>
      <t>, 34(4), e23682. https://doi.org/10.1002/ajhb.23682</t>
    </r>
  </si>
  <si>
    <r>
      <t xml:space="preserve">Álvarez-Iglesias, V., Mosquera-Miguel, A., Cerezo, M., Quintáns, B., Zarrabeitia, M. T., Cuscó, I., … Carracedo, Á. (2009). New population and phylogenetic features of the internal variation within mitochondrial DNA macro-haplogroup R0. </t>
    </r>
    <r>
      <rPr>
        <i/>
        <sz val="8"/>
        <color theme="1"/>
        <rFont val="Times New Roman"/>
        <family val="1"/>
      </rPr>
      <t>PloS One</t>
    </r>
    <r>
      <rPr>
        <sz val="8"/>
        <color theme="1"/>
        <rFont val="Times New Roman"/>
        <family val="1"/>
      </rPr>
      <t>, 4(4), e5112. https://doi.org/10.1371/journal.pone.0005112</t>
    </r>
  </si>
  <si>
    <r>
      <t>Avena, S. A., Parolin, M. L., Boquet, M., Dejean, C. B., Postillone, M. B., Alvarez Trentini, Y., …, y  Carnese, F. R. (2010). Mezcla génica y linajes uniparentales en Esquel (Pcia. de Chubut): Su comparación con otras muestras poblacionales argentinas.</t>
    </r>
    <r>
      <rPr>
        <i/>
        <sz val="8"/>
        <color theme="1"/>
        <rFont val="Times New Roman"/>
        <family val="1"/>
      </rPr>
      <t xml:space="preserve"> Journal of basic and applied genetics</t>
    </r>
    <r>
      <rPr>
        <sz val="8"/>
        <color theme="1"/>
        <rFont val="Times New Roman"/>
        <family val="1"/>
      </rPr>
      <t>, 21(1), 01-14. Recuperado en 05 de octubre de 2022, de http://www.scielo.org.ar/scielo.php?script=sci_arttext&amp;pid=S1852- 62332010000100001&amp;lng=es&amp;tlng=es.</t>
    </r>
  </si>
  <si>
    <r>
      <t xml:space="preserve">Avena, S. A., Parolin, M. L., Dejean, C. B., Ríos Part, M. C., Fabrikant, G., Goicoechea, A. S., Dugoujon J. M. y Carnese, F. R. (2009). Mezcla génica y linajes uniparentales en Comodoro Rivadavia (Prov. de Chubut, Argentina. </t>
    </r>
    <r>
      <rPr>
        <i/>
        <sz val="8"/>
        <color theme="1"/>
        <rFont val="Times New Roman"/>
        <family val="1"/>
      </rPr>
      <t>Revista Argentina de Antropología Biológica</t>
    </r>
    <r>
      <rPr>
        <sz val="8"/>
        <color theme="1"/>
        <rFont val="Times New Roman"/>
        <family val="1"/>
      </rPr>
      <t>, 11(1), Revista Argentina de Antropología Biológica, 11(1), 25-41. Recuperado a partir de https://revistas.unlp.edu.ar/raab/article/view/261.</t>
    </r>
  </si>
  <si>
    <r>
      <t xml:space="preserve">Bobillo, M.C., Zimmermann, B., Sala, A., Huber, G., Röck, A., Bandelt, H.J., Corach, D., y Parson W. (2010) Amerindian mitochondrial DNA haplogroups predominate in the population of Argentina: towards a first nationwide forensic mitocondrial DNA sequence database. </t>
    </r>
    <r>
      <rPr>
        <i/>
        <sz val="8"/>
        <color theme="1"/>
        <rFont val="Times New Roman"/>
        <family val="1"/>
      </rPr>
      <t>International Journal of Legal Medicine</t>
    </r>
    <r>
      <rPr>
        <sz val="8"/>
        <color theme="1"/>
        <rFont val="Times New Roman"/>
        <family val="1"/>
      </rPr>
      <t xml:space="preserve">, 124(4), 263-8. doi: 10.1007/ s00414-009-0366-3   </t>
    </r>
  </si>
  <si>
    <r>
      <t xml:space="preserve">Brisighelli, F., Álvarez-Iglesias, V., Fondevila, M., Blanco-Verea, A., Carracedo, Á., Pascali, V. L., …, y  Salas, A. (2012). Uniparental markers of contemporary Italian population reveals details on its pre-Roman heritage. </t>
    </r>
    <r>
      <rPr>
        <i/>
        <sz val="8"/>
        <color theme="1"/>
        <rFont val="Times New Roman"/>
        <family val="1"/>
      </rPr>
      <t>PLoS One</t>
    </r>
    <r>
      <rPr>
        <sz val="8"/>
        <color theme="1"/>
        <rFont val="Times New Roman"/>
        <family val="1"/>
      </rPr>
      <t>, 7(12), e50794. https://doi.org/10.1371/journal.pone.0050794</t>
    </r>
  </si>
  <si>
    <r>
      <t>Cardoso, S., Palencia-Madrid, L., Valverde, L., Alfonso-Sánchez, M. A., Gómez-Pérez, L., Alfaro, E., Bravi, C.M., Dipierri, J.E., Peña, J.A. y de Pancorbo, M. M. (2013). Mitochondrial DNA control region data reveal high prevalence of Native American lineages in Jujuy province, NW Argentina.</t>
    </r>
    <r>
      <rPr>
        <i/>
        <sz val="8"/>
        <color theme="1"/>
        <rFont val="Times New Roman"/>
        <family val="1"/>
      </rPr>
      <t xml:space="preserve"> Forensic Science International: Genetics</t>
    </r>
    <r>
      <rPr>
        <sz val="8"/>
        <color theme="1"/>
        <rFont val="Times New Roman"/>
        <family val="1"/>
      </rPr>
      <t>, 7(3), e52–e55. https://doi.org/10.1016/j.fsigen.2013.01.007</t>
    </r>
  </si>
  <si>
    <r>
      <t xml:space="preserve">Costa, H. A., Carvalho, M., Lopes, V., Balsa, F., Bento, A. M., Serra, A., …, y  Pantoja, S. (2010). Mitochondrial DNA sequence analysis of a native Bolivian population. </t>
    </r>
    <r>
      <rPr>
        <i/>
        <sz val="8"/>
        <color theme="1"/>
        <rFont val="Times New Roman"/>
        <family val="1"/>
      </rPr>
      <t>Journal of Forensic and Legal Medicine</t>
    </r>
    <r>
      <rPr>
        <sz val="8"/>
        <color theme="1"/>
        <rFont val="Times New Roman"/>
        <family val="1"/>
      </rPr>
      <t>, 17(5), 247–253. https://doi.org/10.1016/j.jflm.2010.02.011</t>
    </r>
  </si>
  <si>
    <r>
      <t xml:space="preserve">García, A., Pauro, M., Bailliet, G., Bravi, C.M., y Demarchi, D.A. (2018). Genetic variation in populations from central Argentina based on mitochondrial and Y chromosome DNA evidence. </t>
    </r>
    <r>
      <rPr>
        <i/>
        <sz val="8"/>
        <color theme="1"/>
        <rFont val="Times New Roman"/>
        <family val="1"/>
      </rPr>
      <t>Journal of human genetics</t>
    </r>
    <r>
      <rPr>
        <sz val="8"/>
        <color theme="1"/>
        <rFont val="Times New Roman"/>
        <family val="1"/>
      </rPr>
      <t>, 63(4), 493-507. https://doi.org/10.1038/s10038-017-0406-7</t>
    </r>
  </si>
  <si>
    <r>
      <t xml:space="preserve">Sala, A., Argüelles, C., Marino, M., Bobillo, C., Fenocchio, A., y Corach, D. (2010). Genetic analysis of six communities of Mbyá-Guaraní inhabiting northeastern Argentina by means of nuclear and mitochondrial polymorphic markers. </t>
    </r>
    <r>
      <rPr>
        <i/>
        <sz val="8"/>
        <color theme="1"/>
        <rFont val="Times New Roman"/>
        <family val="1"/>
      </rPr>
      <t>Human Biolog</t>
    </r>
    <r>
      <rPr>
        <sz val="8"/>
        <color theme="1"/>
        <rFont val="Times New Roman"/>
        <family val="1"/>
      </rPr>
      <t>y 82: 433– 456. http://dx.doi.org/10.3378/027.082.0406</t>
    </r>
  </si>
  <si>
    <r>
      <t>Tamburrini, C., de Saint Pierre, M., Bravi, C. M., Bailliet, G., Jurado Medina, L., Velázquez, I. F., …, y Parolin, M. L. (2021). Uniparental origins of the admixed Argentine Patagonia.</t>
    </r>
    <r>
      <rPr>
        <i/>
        <sz val="8"/>
        <color theme="1"/>
        <rFont val="Times New Roman"/>
        <family val="1"/>
      </rPr>
      <t xml:space="preserve"> American journal of human biology</t>
    </r>
    <r>
      <rPr>
        <sz val="8"/>
        <color theme="1"/>
        <rFont val="Times New Roman"/>
        <family val="1"/>
      </rPr>
      <t xml:space="preserve">: </t>
    </r>
    <r>
      <rPr>
        <i/>
        <sz val="8"/>
        <color theme="1"/>
        <rFont val="Times New Roman"/>
        <family val="1"/>
      </rPr>
      <t>the official journal of the Human Biology Council</t>
    </r>
    <r>
      <rPr>
        <sz val="8"/>
        <color theme="1"/>
        <rFont val="Times New Roman"/>
        <family val="1"/>
      </rPr>
      <t>, 34(4), e23682. https://doi.org/10.1002/ajhb.23682</t>
    </r>
  </si>
  <si>
    <r>
      <rPr>
        <b/>
        <sz val="10.5"/>
        <color theme="1"/>
        <rFont val="Times New Roman"/>
        <family val="1"/>
      </rPr>
      <t xml:space="preserve">TABLA SUPLEMENTARIA S7. </t>
    </r>
    <r>
      <rPr>
        <sz val="10.5"/>
        <color theme="1"/>
        <rFont val="Times New Roman"/>
        <family val="1"/>
      </rPr>
      <t>Matriz de distancia genética entre pares poblacionales (Pairwise Fst) basada en la frecuencia de haplogrupos del ADNmt (arriba de la diagonal) y su p-valor asociado (por debajo de la diagonal)</t>
    </r>
  </si>
  <si>
    <r>
      <rPr>
        <b/>
        <sz val="10.5"/>
        <color theme="1"/>
        <rFont val="Times New Roman"/>
        <family val="1"/>
      </rPr>
      <t>TABLA SUPLEMENTARIA S8</t>
    </r>
    <r>
      <rPr>
        <sz val="10.5"/>
        <color theme="1"/>
        <rFont val="Times New Roman"/>
        <family val="1"/>
      </rPr>
      <t>. Lugar de nacimiento del ancestro materno (madre/abuela/bisabuela) de los participantes y proporción (%) de linajes mitocondriales asignados a diferentes orígenes continentales: Hg americano; Hg euroasiático y Hg subsahariano</t>
    </r>
  </si>
  <si>
    <t>Motti, 2012</t>
  </si>
  <si>
    <r>
      <rPr>
        <b/>
        <sz val="10.5"/>
        <color theme="1"/>
        <rFont val="Times New Roman"/>
        <family val="1"/>
      </rPr>
      <t>TABLA SUPLEMENTARIA S2</t>
    </r>
    <r>
      <rPr>
        <sz val="10.5"/>
        <color theme="1"/>
        <rFont val="Times New Roman"/>
        <family val="1"/>
      </rPr>
      <t>. Individuos empleados en la construccion de las redes de haplotipos del ADNmt. Las muestras de Tierra del Fuego se listan en S3. Los individuos de las poblaciones de los trabajos de Saint Pierre et al., (2012) y de Gomez-carballa et al., (2016) son los mismo que se emplearon en el trabajo de Tamburrini et al., (2021)</t>
    </r>
  </si>
  <si>
    <r>
      <rPr>
        <b/>
        <sz val="10.5"/>
        <color theme="1"/>
        <rFont val="Times New Roman"/>
        <family val="1"/>
      </rPr>
      <t>TABLA SUPLEMENTARIA S5</t>
    </r>
    <r>
      <rPr>
        <sz val="10.5"/>
        <color theme="1"/>
        <rFont val="Times New Roman"/>
        <family val="1"/>
      </rPr>
      <t>. Poblaciones incluidas en el análisis de pares de poblaciones (</t>
    </r>
    <r>
      <rPr>
        <i/>
        <sz val="10.5"/>
        <color theme="1"/>
        <rFont val="Times New Roman"/>
        <family val="1"/>
      </rPr>
      <t>Fst pairwise</t>
    </r>
    <r>
      <rPr>
        <sz val="10.5"/>
        <color theme="1"/>
        <rFont val="Times New Roman"/>
        <family val="1"/>
      </rPr>
      <t>) a partir de la frecuencia de haplogrupos</t>
    </r>
  </si>
  <si>
    <r>
      <rPr>
        <b/>
        <sz val="10.5"/>
        <color theme="1"/>
        <rFont val="Times New Roman"/>
        <family val="1"/>
      </rPr>
      <t>TABLA SUPLEMENTARIA S6.</t>
    </r>
    <r>
      <rPr>
        <sz val="10.5"/>
        <color theme="1"/>
        <rFont val="Times New Roman"/>
        <family val="1"/>
      </rPr>
      <t xml:space="preserve"> Frecuencia de haplogrupos mitocondriales (Hg) americanos mencionados en el texto</t>
    </r>
  </si>
  <si>
    <t xml:space="preserve">              Río Grande, Argentina</t>
  </si>
  <si>
    <t xml:space="preserve">              Ushuaia, Argentina</t>
  </si>
  <si>
    <t>15930-16365*</t>
  </si>
  <si>
    <t>*estas muestras fueron secuenciadas con el primer interno R186 para poder leer las posiciones posteriores a 16193. Para mas detalles ver materiales y métodos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</si>
</sst>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0"/>
    <numFmt numFmtId="166" formatCode="0.0"/>
    <numFmt numFmtId="167" formatCode="0.000"/>
  </numFmts>
  <fonts count="35" x14ac:knownFonts="1">
    <font>
      <sz val="11"/>
      <color theme="1"/>
      <name val="Calibri"/>
      <family val="2"/>
      <scheme val="minor"/>
    </font>
    <font>
      <sz val="12"/>
      <color theme="1"/>
      <name val="Calibri"/>
      <family val="2"/>
      <scheme val="minor"/>
    </font>
    <font>
      <sz val="11"/>
      <color theme="1"/>
      <name val="Calibri"/>
      <family val="2"/>
      <scheme val="minor"/>
    </font>
    <font>
      <sz val="10"/>
      <name val="Arial"/>
      <family val="2"/>
    </font>
    <font>
      <b/>
      <sz val="9"/>
      <color theme="1"/>
      <name val="Times New Roman"/>
      <family val="1"/>
    </font>
    <font>
      <u/>
      <sz val="11"/>
      <color theme="10"/>
      <name val="Calibri"/>
      <family val="2"/>
      <scheme val="minor"/>
    </font>
    <font>
      <sz val="9"/>
      <color rgb="FF000000"/>
      <name val="Times New Roman"/>
      <family val="1"/>
    </font>
    <font>
      <sz val="8"/>
      <color theme="1"/>
      <name val="Calibri"/>
      <family val="2"/>
      <scheme val="minor"/>
    </font>
    <font>
      <sz val="9"/>
      <color theme="1"/>
      <name val="Times New Roman"/>
      <family val="1"/>
    </font>
    <font>
      <sz val="9"/>
      <color theme="1"/>
      <name val="Calibri"/>
      <family val="2"/>
      <scheme val="minor"/>
    </font>
    <font>
      <sz val="9"/>
      <name val="Times New Roman"/>
      <family val="1"/>
    </font>
    <font>
      <sz val="9"/>
      <color theme="1" tint="4.9989318521683403E-2"/>
      <name val="Times New Roman"/>
      <family val="1"/>
    </font>
    <font>
      <sz val="10.5"/>
      <color theme="1"/>
      <name val="Times New Roman"/>
      <family val="1"/>
    </font>
    <font>
      <b/>
      <sz val="10.5"/>
      <color theme="1"/>
      <name val="Times New Roman"/>
      <family val="1"/>
    </font>
    <font>
      <sz val="8"/>
      <color theme="1"/>
      <name val="Times New Roman"/>
      <family val="1"/>
    </font>
    <font>
      <sz val="9"/>
      <color indexed="8"/>
      <name val="Times New Roman"/>
      <family val="1"/>
    </font>
    <font>
      <b/>
      <sz val="9"/>
      <color theme="1"/>
      <name val="Calibri"/>
      <family val="2"/>
      <scheme val="minor"/>
    </font>
    <font>
      <sz val="9"/>
      <name val="Calibri"/>
      <family val="2"/>
      <scheme val="minor"/>
    </font>
    <font>
      <i/>
      <sz val="9"/>
      <color theme="1"/>
      <name val="Times New Roman"/>
      <family val="1"/>
    </font>
    <font>
      <b/>
      <sz val="8"/>
      <color theme="1"/>
      <name val="Times New Roman"/>
      <family val="1"/>
    </font>
    <font>
      <i/>
      <sz val="8"/>
      <color theme="1"/>
      <name val="Times New Roman"/>
      <family val="1"/>
    </font>
    <font>
      <b/>
      <sz val="9"/>
      <name val="Times New Roman"/>
      <family val="1"/>
    </font>
    <font>
      <sz val="9"/>
      <color theme="1" tint="0.14999847407452621"/>
      <name val="Times New Roman"/>
      <family val="1"/>
    </font>
    <font>
      <sz val="9"/>
      <color theme="1" tint="0.14999847407452621"/>
      <name val="Calibri"/>
      <family val="2"/>
      <scheme val="minor"/>
    </font>
    <font>
      <sz val="10.5"/>
      <name val="Times New Roman"/>
      <family val="1"/>
    </font>
    <font>
      <b/>
      <sz val="10.5"/>
      <name val="Times New Roman"/>
      <family val="1"/>
    </font>
    <font>
      <b/>
      <sz val="9"/>
      <color rgb="FF000000"/>
      <name val="Times New Roman"/>
      <family val="1"/>
    </font>
    <font>
      <b/>
      <sz val="9"/>
      <color indexed="8"/>
      <name val="Times New Roman"/>
      <family val="1"/>
    </font>
    <font>
      <i/>
      <sz val="9"/>
      <color indexed="8"/>
      <name val="Times New Roman"/>
      <family val="1"/>
    </font>
    <font>
      <sz val="9"/>
      <color rgb="FF201F1E"/>
      <name val="Arial"/>
      <family val="2"/>
    </font>
    <font>
      <i/>
      <sz val="9"/>
      <color theme="1"/>
      <name val="Calibri"/>
      <family val="2"/>
      <scheme val="minor"/>
    </font>
    <font>
      <sz val="9"/>
      <color rgb="FF242424"/>
      <name val="Times New Roman"/>
      <family val="1"/>
    </font>
    <font>
      <i/>
      <sz val="10.5"/>
      <color theme="1"/>
      <name val="Times New Roman"/>
      <family val="1"/>
    </font>
    <font>
      <sz val="8"/>
      <color rgb="FF242424"/>
      <name val="Times New Roman"/>
      <family val="1"/>
    </font>
    <font>
      <sz val="9"/>
      <color theme="1"/>
      <name val="Calibri"/>
      <family val="2"/>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CC"/>
      </patternFill>
    </fill>
    <fill>
      <patternFill patternType="solid">
        <fgColor theme="0" tint="-0.14999847407452621"/>
        <bgColor indexed="64"/>
      </patternFill>
    </fill>
    <fill>
      <patternFill patternType="solid">
        <fgColor theme="2"/>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0" tint="-0.34998626667073579"/>
        <bgColor indexed="64"/>
      </patternFill>
    </fill>
    <fill>
      <patternFill patternType="solid">
        <fgColor theme="0" tint="-0.249977111117893"/>
        <bgColor indexed="64"/>
      </patternFill>
    </fill>
  </fills>
  <borders count="13">
    <border>
      <left/>
      <right/>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n">
        <color auto="1"/>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5">
    <xf numFmtId="0" fontId="0" fillId="0" borderId="0"/>
    <xf numFmtId="0" fontId="1" fillId="0" borderId="0"/>
    <xf numFmtId="0" fontId="2" fillId="0" borderId="0"/>
    <xf numFmtId="0" fontId="1"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4" borderId="2" applyNumberFormat="0" applyFont="0" applyAlignment="0" applyProtection="0"/>
    <xf numFmtId="0" fontId="2" fillId="4" borderId="2" applyNumberFormat="0" applyFont="0" applyAlignment="0" applyProtection="0"/>
    <xf numFmtId="0" fontId="2" fillId="4" borderId="2" applyNumberFormat="0" applyFont="0" applyAlignment="0" applyProtection="0"/>
    <xf numFmtId="0" fontId="1" fillId="0" borderId="0"/>
    <xf numFmtId="0" fontId="3" fillId="0" borderId="0"/>
    <xf numFmtId="0" fontId="2" fillId="0" borderId="0"/>
    <xf numFmtId="9" fontId="1" fillId="0" borderId="0" applyFont="0" applyFill="0" applyBorder="0" applyAlignment="0" applyProtection="0"/>
    <xf numFmtId="9" fontId="2" fillId="0" borderId="0" applyFont="0" applyFill="0" applyBorder="0" applyAlignment="0" applyProtection="0"/>
    <xf numFmtId="0" fontId="5" fillId="0" borderId="0" applyNumberFormat="0" applyFill="0" applyBorder="0" applyAlignment="0" applyProtection="0"/>
  </cellStyleXfs>
  <cellXfs count="158">
    <xf numFmtId="0" fontId="0" fillId="0" borderId="0" xfId="0"/>
    <xf numFmtId="9" fontId="4" fillId="0" borderId="0" xfId="0" applyNumberFormat="1" applyFont="1" applyAlignment="1">
      <alignment horizontal="center"/>
    </xf>
    <xf numFmtId="164" fontId="4" fillId="0" borderId="0" xfId="0" applyNumberFormat="1" applyFont="1" applyAlignment="1">
      <alignment horizontal="center"/>
    </xf>
    <xf numFmtId="0" fontId="4" fillId="0" borderId="1" xfId="0" applyFont="1" applyBorder="1" applyAlignment="1">
      <alignment horizontal="center"/>
    </xf>
    <xf numFmtId="0" fontId="8" fillId="0" borderId="0" xfId="0" applyFont="1"/>
    <xf numFmtId="0" fontId="9" fillId="0" borderId="0" xfId="0" applyFont="1"/>
    <xf numFmtId="0" fontId="10" fillId="0" borderId="0" xfId="0" applyFont="1" applyAlignment="1">
      <alignment horizontal="center"/>
    </xf>
    <xf numFmtId="49" fontId="10" fillId="0" borderId="0" xfId="0" applyNumberFormat="1" applyFont="1" applyAlignment="1">
      <alignment horizontal="center"/>
    </xf>
    <xf numFmtId="0" fontId="8" fillId="0" borderId="0" xfId="0" applyFont="1" applyAlignment="1">
      <alignment horizontal="center"/>
    </xf>
    <xf numFmtId="49" fontId="10" fillId="3" borderId="0" xfId="0" applyNumberFormat="1" applyFont="1" applyFill="1" applyAlignment="1">
      <alignment horizontal="center"/>
    </xf>
    <xf numFmtId="0" fontId="11" fillId="0" borderId="0" xfId="0" applyFont="1" applyAlignment="1">
      <alignment horizontal="center"/>
    </xf>
    <xf numFmtId="0" fontId="10" fillId="3" borderId="0" xfId="0" applyFont="1" applyFill="1" applyAlignment="1">
      <alignment horizontal="center"/>
    </xf>
    <xf numFmtId="0" fontId="12" fillId="0" borderId="0" xfId="0" applyFont="1"/>
    <xf numFmtId="0" fontId="14" fillId="0" borderId="0" xfId="0" applyFont="1"/>
    <xf numFmtId="0" fontId="4" fillId="0" borderId="1" xfId="0" applyFont="1" applyBorder="1" applyAlignment="1">
      <alignment horizontal="center" vertical="center"/>
    </xf>
    <xf numFmtId="0" fontId="12" fillId="3" borderId="0" xfId="0" applyFont="1" applyFill="1" applyAlignment="1">
      <alignment horizontal="left" vertical="center"/>
    </xf>
    <xf numFmtId="0" fontId="8" fillId="3" borderId="0" xfId="0" applyFont="1" applyFill="1" applyAlignment="1">
      <alignment horizontal="left" vertical="center"/>
    </xf>
    <xf numFmtId="0" fontId="10" fillId="3" borderId="0" xfId="0" applyFont="1" applyFill="1" applyAlignment="1">
      <alignment horizontal="center" vertical="center"/>
    </xf>
    <xf numFmtId="0" fontId="10" fillId="3" borderId="0" xfId="0" applyFont="1" applyFill="1" applyAlignment="1">
      <alignment horizontal="left" vertical="center"/>
    </xf>
    <xf numFmtId="0" fontId="15" fillId="3" borderId="0" xfId="0" applyFont="1" applyFill="1" applyAlignment="1">
      <alignment horizontal="center" vertical="center"/>
    </xf>
    <xf numFmtId="0" fontId="4" fillId="0" borderId="1" xfId="1" applyFont="1" applyBorder="1" applyAlignment="1">
      <alignment horizontal="center"/>
    </xf>
    <xf numFmtId="0" fontId="16" fillId="0" borderId="0" xfId="0" applyFont="1" applyAlignment="1">
      <alignment horizontal="center"/>
    </xf>
    <xf numFmtId="0" fontId="8" fillId="3" borderId="0" xfId="0" applyFont="1" applyFill="1" applyAlignment="1">
      <alignment horizontal="center" vertical="center"/>
    </xf>
    <xf numFmtId="0" fontId="8" fillId="3" borderId="0" xfId="0" applyFont="1" applyFill="1" applyAlignment="1">
      <alignment vertical="center"/>
    </xf>
    <xf numFmtId="0" fontId="15" fillId="3" borderId="0" xfId="0" applyFont="1" applyFill="1" applyAlignment="1">
      <alignment horizontal="left" vertical="center"/>
    </xf>
    <xf numFmtId="0" fontId="8" fillId="3" borderId="0" xfId="1" applyFont="1" applyFill="1" applyAlignment="1">
      <alignment horizontal="left"/>
    </xf>
    <xf numFmtId="0" fontId="10" fillId="3" borderId="0" xfId="0" applyFont="1" applyFill="1"/>
    <xf numFmtId="0" fontId="10" fillId="3" borderId="0" xfId="0" applyFont="1" applyFill="1" applyAlignment="1">
      <alignment horizontal="left"/>
    </xf>
    <xf numFmtId="0" fontId="8" fillId="3" borderId="0" xfId="0" applyFont="1" applyFill="1" applyAlignment="1">
      <alignment horizontal="left"/>
    </xf>
    <xf numFmtId="0" fontId="8" fillId="0" borderId="0" xfId="0" applyFont="1" applyAlignment="1">
      <alignment horizontal="left" vertical="center"/>
    </xf>
    <xf numFmtId="0" fontId="10" fillId="0" borderId="0" xfId="0" applyFont="1" applyAlignment="1">
      <alignment horizontal="center" vertical="center"/>
    </xf>
    <xf numFmtId="0" fontId="9" fillId="0" borderId="0" xfId="0" applyFont="1" applyAlignment="1">
      <alignment horizontal="left"/>
    </xf>
    <xf numFmtId="0" fontId="9" fillId="0" borderId="0" xfId="0" applyFont="1" applyAlignment="1">
      <alignment horizontal="center"/>
    </xf>
    <xf numFmtId="0" fontId="8" fillId="0" borderId="0" xfId="24" applyFont="1" applyBorder="1" applyAlignment="1">
      <alignment vertical="center"/>
    </xf>
    <xf numFmtId="0" fontId="19" fillId="0" borderId="0" xfId="0" applyFont="1" applyAlignment="1">
      <alignment horizontal="left"/>
    </xf>
    <xf numFmtId="0" fontId="14" fillId="0" borderId="0" xfId="24" applyFont="1" applyBorder="1" applyAlignment="1">
      <alignment vertical="center"/>
    </xf>
    <xf numFmtId="49" fontId="10" fillId="3" borderId="0" xfId="0" applyNumberFormat="1" applyFont="1" applyFill="1"/>
    <xf numFmtId="0" fontId="10" fillId="0" borderId="0" xfId="0" applyFont="1" applyAlignment="1">
      <alignment horizontal="left"/>
    </xf>
    <xf numFmtId="49" fontId="22" fillId="3" borderId="0" xfId="0" applyNumberFormat="1" applyFont="1" applyFill="1" applyAlignment="1">
      <alignment horizontal="center"/>
    </xf>
    <xf numFmtId="0" fontId="22" fillId="0" borderId="0" xfId="0" applyFont="1" applyAlignment="1">
      <alignment horizontal="center"/>
    </xf>
    <xf numFmtId="0" fontId="23" fillId="0" borderId="0" xfId="0" applyFont="1"/>
    <xf numFmtId="49" fontId="22" fillId="0" borderId="0" xfId="0" applyNumberFormat="1" applyFont="1" applyAlignment="1">
      <alignment horizontal="center"/>
    </xf>
    <xf numFmtId="0" fontId="10" fillId="0" borderId="0" xfId="0" applyFont="1"/>
    <xf numFmtId="0" fontId="8" fillId="0" borderId="0" xfId="0" applyFont="1" applyAlignment="1">
      <alignment horizontal="left"/>
    </xf>
    <xf numFmtId="0" fontId="8" fillId="3" borderId="0" xfId="0" applyFont="1" applyFill="1"/>
    <xf numFmtId="49" fontId="9" fillId="0" borderId="0" xfId="0" applyNumberFormat="1" applyFont="1"/>
    <xf numFmtId="0" fontId="24" fillId="3" borderId="0" xfId="0" applyFont="1" applyFill="1"/>
    <xf numFmtId="0" fontId="26" fillId="0" borderId="1" xfId="0" applyFont="1" applyBorder="1" applyAlignment="1">
      <alignment horizontal="center" vertical="center"/>
    </xf>
    <xf numFmtId="0" fontId="6" fillId="0" borderId="7" xfId="0" applyFont="1" applyBorder="1" applyAlignment="1">
      <alignment horizontal="center" vertical="center"/>
    </xf>
    <xf numFmtId="0" fontId="8" fillId="0" borderId="8" xfId="0" applyFont="1" applyBorder="1" applyAlignment="1">
      <alignment horizontal="center"/>
    </xf>
    <xf numFmtId="0" fontId="8" fillId="0" borderId="7" xfId="0" applyFont="1" applyBorder="1" applyAlignment="1">
      <alignment horizontal="center"/>
    </xf>
    <xf numFmtId="0" fontId="8" fillId="0" borderId="9" xfId="0" applyFont="1" applyBorder="1" applyAlignment="1">
      <alignment horizontal="center"/>
    </xf>
    <xf numFmtId="2" fontId="4" fillId="0" borderId="6" xfId="0" applyNumberFormat="1" applyFont="1" applyBorder="1" applyAlignment="1">
      <alignment horizontal="center"/>
    </xf>
    <xf numFmtId="0" fontId="26" fillId="0" borderId="5"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166" fontId="4" fillId="0" borderId="12" xfId="0" applyNumberFormat="1" applyFont="1" applyBorder="1" applyAlignment="1">
      <alignment horizontal="center"/>
    </xf>
    <xf numFmtId="0" fontId="8" fillId="0" borderId="7" xfId="24" applyFont="1" applyFill="1" applyBorder="1" applyAlignment="1">
      <alignment horizontal="center" vertical="center"/>
    </xf>
    <xf numFmtId="166" fontId="4" fillId="0" borderId="6" xfId="23" applyNumberFormat="1" applyFont="1" applyFill="1" applyBorder="1" applyAlignment="1">
      <alignment horizontal="center"/>
    </xf>
    <xf numFmtId="166" fontId="4" fillId="0" borderId="6" xfId="0" applyNumberFormat="1" applyFont="1" applyBorder="1" applyAlignment="1">
      <alignment horizontal="center"/>
    </xf>
    <xf numFmtId="0" fontId="6" fillId="0" borderId="4" xfId="0" applyFont="1" applyBorder="1" applyAlignment="1">
      <alignment horizontal="center" vertical="center"/>
    </xf>
    <xf numFmtId="0" fontId="26" fillId="0" borderId="6" xfId="0" applyFont="1" applyBorder="1" applyAlignment="1">
      <alignment horizontal="center" vertical="center"/>
    </xf>
    <xf numFmtId="0" fontId="21" fillId="0" borderId="1" xfId="0" applyFont="1" applyBorder="1" applyAlignment="1">
      <alignment horizontal="center"/>
    </xf>
    <xf numFmtId="0" fontId="12" fillId="0" borderId="0" xfId="0" applyFont="1" applyAlignment="1">
      <alignment horizontal="left"/>
    </xf>
    <xf numFmtId="0" fontId="8" fillId="3" borderId="3" xfId="0" applyFont="1" applyFill="1" applyBorder="1" applyAlignment="1">
      <alignment horizontal="left"/>
    </xf>
    <xf numFmtId="0" fontId="9" fillId="0" borderId="3" xfId="0" applyFont="1" applyBorder="1"/>
    <xf numFmtId="49" fontId="27" fillId="0" borderId="1" xfId="0" applyNumberFormat="1" applyFont="1" applyBorder="1" applyAlignment="1">
      <alignment horizontal="center"/>
    </xf>
    <xf numFmtId="49" fontId="27" fillId="0" borderId="1" xfId="0" applyNumberFormat="1" applyFont="1" applyBorder="1" applyAlignment="1">
      <alignment horizontal="left"/>
    </xf>
    <xf numFmtId="164" fontId="8" fillId="0" borderId="0" xfId="0" applyNumberFormat="1" applyFont="1" applyAlignment="1">
      <alignment horizontal="center"/>
    </xf>
    <xf numFmtId="166" fontId="4" fillId="0" borderId="0" xfId="0" applyNumberFormat="1" applyFont="1" applyAlignment="1">
      <alignment horizontal="center"/>
    </xf>
    <xf numFmtId="9" fontId="8" fillId="0" borderId="0" xfId="0" applyNumberFormat="1" applyFont="1" applyAlignment="1">
      <alignment horizontal="center"/>
    </xf>
    <xf numFmtId="1" fontId="4" fillId="0" borderId="0" xfId="0" applyNumberFormat="1" applyFont="1" applyAlignment="1">
      <alignment horizontal="center"/>
    </xf>
    <xf numFmtId="49" fontId="15" fillId="0" borderId="0" xfId="0" applyNumberFormat="1" applyFont="1" applyAlignment="1">
      <alignment horizontal="left" wrapText="1"/>
    </xf>
    <xf numFmtId="0" fontId="12" fillId="3" borderId="3" xfId="0" applyFont="1" applyFill="1" applyBorder="1" applyAlignment="1">
      <alignment horizontal="left"/>
    </xf>
    <xf numFmtId="0" fontId="8" fillId="0" borderId="3" xfId="0" applyFont="1" applyBorder="1"/>
    <xf numFmtId="0" fontId="8" fillId="0" borderId="3" xfId="0" applyFont="1" applyBorder="1" applyAlignment="1">
      <alignment horizontal="center"/>
    </xf>
    <xf numFmtId="164" fontId="8" fillId="0" borderId="3" xfId="0" applyNumberFormat="1" applyFont="1" applyBorder="1" applyAlignment="1">
      <alignment horizontal="center"/>
    </xf>
    <xf numFmtId="166" fontId="4" fillId="0" borderId="3" xfId="0" applyNumberFormat="1" applyFont="1" applyBorder="1" applyAlignment="1">
      <alignment horizontal="center"/>
    </xf>
    <xf numFmtId="164" fontId="15" fillId="0" borderId="0" xfId="23" applyNumberFormat="1" applyFont="1" applyBorder="1" applyAlignment="1">
      <alignment horizontal="center"/>
    </xf>
    <xf numFmtId="49" fontId="15" fillId="0" borderId="4" xfId="0" applyNumberFormat="1" applyFont="1" applyBorder="1" applyAlignment="1">
      <alignment horizontal="left"/>
    </xf>
    <xf numFmtId="0" fontId="8" fillId="0" borderId="0" xfId="0" applyFont="1" applyAlignment="1">
      <alignment horizontal="center" vertical="center"/>
    </xf>
    <xf numFmtId="0" fontId="4" fillId="3" borderId="0" xfId="0" applyFont="1" applyFill="1" applyAlignment="1">
      <alignment horizontal="center" vertical="center"/>
    </xf>
    <xf numFmtId="0" fontId="8" fillId="3" borderId="0" xfId="0" applyFont="1" applyFill="1" applyAlignment="1">
      <alignment horizontal="center"/>
    </xf>
    <xf numFmtId="0" fontId="18" fillId="3" borderId="0" xfId="0" applyFont="1" applyFill="1" applyAlignment="1">
      <alignment horizontal="left"/>
    </xf>
    <xf numFmtId="0" fontId="18" fillId="3" borderId="0" xfId="0" applyFont="1" applyFill="1" applyAlignment="1">
      <alignment horizontal="center" vertical="center"/>
    </xf>
    <xf numFmtId="0" fontId="29" fillId="0" borderId="0" xfId="0" applyFont="1"/>
    <xf numFmtId="0" fontId="30" fillId="0" borderId="0" xfId="0" applyFont="1"/>
    <xf numFmtId="0" fontId="31" fillId="0" borderId="0" xfId="0" applyFont="1" applyAlignment="1">
      <alignment vertical="center"/>
    </xf>
    <xf numFmtId="0" fontId="9" fillId="3" borderId="0" xfId="0" applyFont="1" applyFill="1" applyAlignment="1">
      <alignment horizontal="center" vertical="center"/>
    </xf>
    <xf numFmtId="0" fontId="9" fillId="3" borderId="0" xfId="0" applyFont="1" applyFill="1"/>
    <xf numFmtId="0" fontId="12" fillId="3" borderId="0" xfId="0" applyFont="1" applyFill="1"/>
    <xf numFmtId="0" fontId="4" fillId="0" borderId="1" xfId="0" applyFont="1" applyBorder="1" applyAlignment="1">
      <alignment horizontal="left" vertical="center"/>
    </xf>
    <xf numFmtId="0" fontId="14" fillId="3" borderId="0" xfId="0" applyFont="1" applyFill="1"/>
    <xf numFmtId="0" fontId="33" fillId="0" borderId="0" xfId="0" applyFont="1" applyAlignment="1">
      <alignment vertical="center"/>
    </xf>
    <xf numFmtId="0" fontId="19" fillId="0" borderId="0" xfId="0" applyFont="1" applyAlignment="1">
      <alignment vertical="center"/>
    </xf>
    <xf numFmtId="0" fontId="9" fillId="3" borderId="0" xfId="0" applyFont="1" applyFill="1" applyAlignment="1">
      <alignment horizontal="left"/>
    </xf>
    <xf numFmtId="0" fontId="4" fillId="3" borderId="0" xfId="0" applyFont="1" applyFill="1" applyAlignment="1">
      <alignment horizontal="left"/>
    </xf>
    <xf numFmtId="0" fontId="9" fillId="3" borderId="0" xfId="0" applyFont="1" applyFill="1" applyAlignment="1">
      <alignment horizontal="center"/>
    </xf>
    <xf numFmtId="0" fontId="8" fillId="0" borderId="0" xfId="0" applyFont="1" applyAlignment="1">
      <alignment horizontal="center" vertical="center" textRotation="90"/>
    </xf>
    <xf numFmtId="165" fontId="8" fillId="0" borderId="0" xfId="0" applyNumberFormat="1" applyFont="1" applyAlignment="1">
      <alignment horizontal="center"/>
    </xf>
    <xf numFmtId="165" fontId="8" fillId="3" borderId="0" xfId="0" applyNumberFormat="1" applyFont="1" applyFill="1" applyAlignment="1">
      <alignment horizontal="center" vertical="center"/>
    </xf>
    <xf numFmtId="0" fontId="8" fillId="2" borderId="0" xfId="0" applyFont="1" applyFill="1" applyAlignment="1">
      <alignment horizontal="center" vertical="center"/>
    </xf>
    <xf numFmtId="165" fontId="8" fillId="2" borderId="0" xfId="0" applyNumberFormat="1" applyFont="1" applyFill="1" applyAlignment="1">
      <alignment horizontal="center" vertical="center"/>
    </xf>
    <xf numFmtId="0" fontId="4" fillId="2" borderId="0" xfId="0" applyFont="1" applyFill="1" applyAlignment="1">
      <alignment horizontal="center" vertical="center"/>
    </xf>
    <xf numFmtId="0" fontId="34" fillId="3" borderId="0" xfId="0" applyFont="1" applyFill="1" applyAlignment="1">
      <alignment horizontal="center"/>
    </xf>
    <xf numFmtId="0" fontId="12" fillId="3" borderId="0" xfId="0" applyFont="1" applyFill="1" applyAlignment="1">
      <alignment horizontal="left"/>
    </xf>
    <xf numFmtId="0" fontId="14" fillId="3" borderId="0" xfId="0" applyFont="1" applyFill="1" applyAlignment="1">
      <alignment horizontal="left"/>
    </xf>
    <xf numFmtId="0" fontId="8" fillId="0" borderId="0" xfId="0" applyFont="1" applyAlignment="1">
      <alignment vertical="center"/>
    </xf>
    <xf numFmtId="2" fontId="8" fillId="0" borderId="0" xfId="0" applyNumberFormat="1" applyFont="1" applyAlignment="1">
      <alignment horizontal="center"/>
    </xf>
    <xf numFmtId="0" fontId="6" fillId="0" borderId="3" xfId="0" applyFont="1" applyBorder="1" applyAlignment="1">
      <alignment horizontal="center" vertical="center"/>
    </xf>
    <xf numFmtId="166" fontId="8" fillId="0" borderId="11" xfId="23" applyNumberFormat="1" applyFont="1" applyFill="1" applyBorder="1" applyAlignment="1">
      <alignment horizontal="center"/>
    </xf>
    <xf numFmtId="2" fontId="6" fillId="0" borderId="11" xfId="23" applyNumberFormat="1" applyFont="1" applyFill="1" applyBorder="1" applyAlignment="1">
      <alignment horizontal="center" vertical="center"/>
    </xf>
    <xf numFmtId="166" fontId="8" fillId="0" borderId="12" xfId="23" applyNumberFormat="1" applyFont="1" applyFill="1" applyBorder="1" applyAlignment="1">
      <alignment horizontal="center"/>
    </xf>
    <xf numFmtId="166" fontId="8" fillId="0" borderId="10" xfId="23" applyNumberFormat="1" applyFont="1" applyFill="1" applyBorder="1" applyAlignment="1">
      <alignment horizontal="center"/>
    </xf>
    <xf numFmtId="0" fontId="6" fillId="0" borderId="1" xfId="0" applyFont="1" applyBorder="1" applyAlignment="1">
      <alignment horizontal="center" vertical="center"/>
    </xf>
    <xf numFmtId="166" fontId="6" fillId="0" borderId="10" xfId="23" applyNumberFormat="1" applyFont="1" applyFill="1" applyBorder="1" applyAlignment="1">
      <alignment horizontal="center" vertical="center"/>
    </xf>
    <xf numFmtId="166" fontId="6" fillId="0" borderId="11" xfId="23" applyNumberFormat="1" applyFont="1" applyFill="1" applyBorder="1" applyAlignment="1">
      <alignment horizontal="center" vertical="center"/>
    </xf>
    <xf numFmtId="166" fontId="26" fillId="0" borderId="10" xfId="23" applyNumberFormat="1" applyFont="1" applyFill="1" applyBorder="1" applyAlignment="1">
      <alignment horizontal="center" vertical="center"/>
    </xf>
    <xf numFmtId="166" fontId="6" fillId="0" borderId="12" xfId="23" applyNumberFormat="1" applyFont="1" applyFill="1" applyBorder="1" applyAlignment="1">
      <alignment horizontal="center" vertical="center"/>
    </xf>
    <xf numFmtId="0" fontId="10" fillId="0" borderId="7" xfId="0" applyFont="1" applyBorder="1" applyAlignment="1">
      <alignment horizontal="center"/>
    </xf>
    <xf numFmtId="2" fontId="8" fillId="0" borderId="11" xfId="23" applyNumberFormat="1" applyFont="1" applyFill="1" applyBorder="1" applyAlignment="1">
      <alignment horizontal="center"/>
    </xf>
    <xf numFmtId="0" fontId="8" fillId="0" borderId="4" xfId="0" applyFont="1" applyBorder="1" applyAlignment="1">
      <alignment horizontal="center"/>
    </xf>
    <xf numFmtId="0" fontId="8" fillId="0" borderId="1" xfId="0" applyFont="1" applyBorder="1" applyAlignment="1">
      <alignment horizontal="center"/>
    </xf>
    <xf numFmtId="1" fontId="8" fillId="0" borderId="0" xfId="0" applyNumberFormat="1" applyFont="1" applyAlignment="1">
      <alignment horizontal="center"/>
    </xf>
    <xf numFmtId="1" fontId="8" fillId="0" borderId="3" xfId="0" applyNumberFormat="1" applyFont="1" applyBorder="1" applyAlignment="1">
      <alignment horizontal="center"/>
    </xf>
    <xf numFmtId="2" fontId="8" fillId="0" borderId="1" xfId="0" applyNumberFormat="1" applyFont="1" applyBorder="1" applyAlignment="1">
      <alignment horizontal="center"/>
    </xf>
    <xf numFmtId="0" fontId="8" fillId="0" borderId="5" xfId="0" applyFont="1" applyBorder="1"/>
    <xf numFmtId="0" fontId="8" fillId="0" borderId="7" xfId="0" applyFont="1" applyBorder="1"/>
    <xf numFmtId="0" fontId="8" fillId="0" borderId="9" xfId="0" applyFont="1" applyBorder="1"/>
    <xf numFmtId="2" fontId="8" fillId="0" borderId="0" xfId="23" applyNumberFormat="1" applyFont="1" applyFill="1" applyBorder="1" applyAlignment="1">
      <alignment horizontal="center"/>
    </xf>
    <xf numFmtId="1" fontId="8" fillId="0" borderId="0" xfId="23" applyNumberFormat="1" applyFont="1" applyFill="1" applyBorder="1" applyAlignment="1">
      <alignment horizontal="center"/>
    </xf>
    <xf numFmtId="166" fontId="8" fillId="0" borderId="0" xfId="23" applyNumberFormat="1" applyFont="1" applyFill="1" applyBorder="1" applyAlignment="1">
      <alignment horizontal="center"/>
    </xf>
    <xf numFmtId="1" fontId="8" fillId="0" borderId="3" xfId="23" applyNumberFormat="1" applyFont="1" applyFill="1" applyBorder="1" applyAlignment="1">
      <alignment horizontal="center"/>
    </xf>
    <xf numFmtId="167" fontId="8" fillId="0" borderId="0" xfId="23" applyNumberFormat="1" applyFont="1" applyFill="1" applyBorder="1" applyAlignment="1">
      <alignment horizontal="center"/>
    </xf>
    <xf numFmtId="2" fontId="8" fillId="0" borderId="3" xfId="23" applyNumberFormat="1" applyFont="1" applyFill="1" applyBorder="1" applyAlignment="1">
      <alignment horizontal="center"/>
    </xf>
    <xf numFmtId="0" fontId="12" fillId="0" borderId="3" xfId="0" applyFont="1" applyBorder="1" applyAlignment="1">
      <alignment vertical="center"/>
    </xf>
    <xf numFmtId="0" fontId="4" fillId="0" borderId="1" xfId="0" applyFont="1" applyBorder="1" applyAlignment="1">
      <alignment horizontal="center" vertical="center"/>
    </xf>
    <xf numFmtId="0" fontId="4" fillId="0" borderId="5" xfId="0" applyFont="1" applyBorder="1" applyAlignment="1">
      <alignment horizontal="center"/>
    </xf>
    <xf numFmtId="0" fontId="4" fillId="0" borderId="1" xfId="0" applyFont="1" applyBorder="1" applyAlignment="1">
      <alignment horizontal="center"/>
    </xf>
    <xf numFmtId="0" fontId="4" fillId="0" borderId="6" xfId="0" applyFont="1" applyBorder="1" applyAlignment="1">
      <alignment horizontal="center"/>
    </xf>
    <xf numFmtId="49" fontId="15" fillId="0" borderId="0" xfId="0" applyNumberFormat="1" applyFont="1" applyAlignment="1">
      <alignment horizontal="left"/>
    </xf>
    <xf numFmtId="0" fontId="8" fillId="6" borderId="0" xfId="0" applyFont="1" applyFill="1" applyAlignment="1">
      <alignment horizontal="center" vertical="center" textRotation="90"/>
    </xf>
    <xf numFmtId="0" fontId="10" fillId="9" borderId="0" xfId="0" applyFont="1" applyFill="1" applyAlignment="1">
      <alignment horizontal="center" vertical="center" textRotation="90"/>
    </xf>
    <xf numFmtId="0" fontId="8" fillId="10" borderId="0" xfId="0" applyFont="1" applyFill="1" applyAlignment="1">
      <alignment horizontal="center" vertical="center" textRotation="90"/>
    </xf>
    <xf numFmtId="0" fontId="8" fillId="2" borderId="0" xfId="0" applyFont="1" applyFill="1" applyAlignment="1">
      <alignment horizontal="center" vertical="center" textRotation="90"/>
    </xf>
    <xf numFmtId="0" fontId="8" fillId="8" borderId="0" xfId="0" applyFont="1" applyFill="1" applyAlignment="1">
      <alignment horizontal="center" vertical="center" textRotation="90"/>
    </xf>
    <xf numFmtId="0" fontId="8" fillId="7" borderId="0" xfId="0" applyFont="1" applyFill="1" applyAlignment="1">
      <alignment horizontal="center" vertical="center" textRotation="90" wrapText="1"/>
    </xf>
    <xf numFmtId="0" fontId="8" fillId="10" borderId="0" xfId="0" applyFont="1" applyFill="1" applyAlignment="1">
      <alignment horizontal="center" vertical="center" textRotation="90" wrapText="1"/>
    </xf>
    <xf numFmtId="0" fontId="8" fillId="6" borderId="0" xfId="0" applyFont="1" applyFill="1" applyAlignment="1">
      <alignment horizontal="center"/>
    </xf>
    <xf numFmtId="0" fontId="8" fillId="7" borderId="0" xfId="0" applyFont="1" applyFill="1" applyAlignment="1">
      <alignment horizontal="center" vertical="center"/>
    </xf>
    <xf numFmtId="0" fontId="8" fillId="8" borderId="0" xfId="0" applyFont="1" applyFill="1" applyAlignment="1">
      <alignment horizontal="center"/>
    </xf>
    <xf numFmtId="0" fontId="8" fillId="9" borderId="0" xfId="0" applyFont="1" applyFill="1" applyAlignment="1">
      <alignment horizontal="center"/>
    </xf>
    <xf numFmtId="0" fontId="8" fillId="10" borderId="0" xfId="0" applyFont="1" applyFill="1" applyAlignment="1">
      <alignment horizontal="center" vertical="center" wrapText="1"/>
    </xf>
    <xf numFmtId="0" fontId="8" fillId="2" borderId="0" xfId="0" applyFont="1" applyFill="1" applyAlignment="1">
      <alignment horizontal="center"/>
    </xf>
    <xf numFmtId="0" fontId="8" fillId="5" borderId="0" xfId="0" applyFont="1" applyFill="1" applyAlignment="1">
      <alignment horizontal="center"/>
    </xf>
    <xf numFmtId="0" fontId="4" fillId="0" borderId="1" xfId="0" applyFont="1" applyBorder="1" applyAlignment="1">
      <alignment horizontal="center" wrapText="1"/>
    </xf>
    <xf numFmtId="0" fontId="4" fillId="0" borderId="6" xfId="0" applyFont="1" applyBorder="1" applyAlignment="1">
      <alignment horizontal="center" vertical="center"/>
    </xf>
    <xf numFmtId="0" fontId="4" fillId="0" borderId="5" xfId="0" applyFont="1" applyBorder="1" applyAlignment="1">
      <alignment horizontal="center" vertical="center"/>
    </xf>
  </cellXfs>
  <cellStyles count="25">
    <cellStyle name="Hipervínculo" xfId="24" builtinId="8"/>
    <cellStyle name="Normal" xfId="0" builtinId="0"/>
    <cellStyle name="Normal 10" xfId="3"/>
    <cellStyle name="Normal 2" xfId="1"/>
    <cellStyle name="Normal 2 2" xfId="4"/>
    <cellStyle name="Normal 2 2 2" xfId="5"/>
    <cellStyle name="Normal 2 2 3" xfId="19"/>
    <cellStyle name="Normal 2 3" xfId="6"/>
    <cellStyle name="Normal 2 4" xfId="7"/>
    <cellStyle name="Normal 21" xfId="20"/>
    <cellStyle name="Normal 3" xfId="8"/>
    <cellStyle name="Normal 4" xfId="9"/>
    <cellStyle name="Normal 5" xfId="10"/>
    <cellStyle name="Normal 6" xfId="11"/>
    <cellStyle name="Normal 6 2" xfId="12"/>
    <cellStyle name="Normal 7" xfId="13"/>
    <cellStyle name="Normal 8" xfId="14"/>
    <cellStyle name="Normal 9" xfId="15"/>
    <cellStyle name="Normal 9 2" xfId="2"/>
    <cellStyle name="Normal 9 2 2" xfId="21"/>
    <cellStyle name="Note 2" xfId="16"/>
    <cellStyle name="Note 3" xfId="17"/>
    <cellStyle name="Note 4" xfId="18"/>
    <cellStyle name="Porcentaje" xfId="23" builtinId="5"/>
    <cellStyle name="Porcentual 2" xfId="22"/>
  </cellStyles>
  <dxfs count="0"/>
  <tableStyles count="0" defaultTableStyle="TableStyleMedium2" defaultPivotStyle="PivotStyleLight16"/>
  <colors>
    <mruColors>
      <color rgb="FFFFC300"/>
      <color rgb="FF4472C4"/>
      <color rgb="FF70AD47"/>
      <color rgb="FFFFC000"/>
      <color rgb="FFB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17/10/relationships/person" Target="persons/person2.xml"/><Relationship Id="rId26" Type="http://schemas.microsoft.com/office/2017/10/relationships/person" Target="persons/person10.xml"/><Relationship Id="rId3" Type="http://schemas.openxmlformats.org/officeDocument/2006/relationships/worksheet" Target="worksheets/sheet3.xml"/><Relationship Id="rId21" Type="http://schemas.microsoft.com/office/2017/10/relationships/person" Target="persons/person5.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10/relationships/person" Target="persons/person0.xml"/><Relationship Id="rId25" Type="http://schemas.microsoft.com/office/2017/10/relationships/person" Target="persons/person9.xml"/><Relationship Id="rId2" Type="http://schemas.openxmlformats.org/officeDocument/2006/relationships/worksheet" Target="worksheets/sheet2.xml"/><Relationship Id="rId16" Type="http://schemas.microsoft.com/office/2017/10/relationships/person" Target="persons/person1.xml"/><Relationship Id="rId20" Type="http://schemas.microsoft.com/office/2017/10/relationships/person" Target="persons/person4.xml"/><Relationship Id="rId29" Type="http://schemas.microsoft.com/office/2017/10/relationships/person" Target="persons/person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24" Type="http://schemas.microsoft.com/office/2017/10/relationships/person" Target="persons/person8.xml"/><Relationship Id="rId32" Type="http://schemas.microsoft.com/office/2017/10/relationships/person" Target="persons/person.xml"/><Relationship Id="rId5" Type="http://schemas.openxmlformats.org/officeDocument/2006/relationships/worksheet" Target="worksheets/sheet5.xml"/><Relationship Id="rId23" Type="http://schemas.microsoft.com/office/2017/10/relationships/person" Target="persons/person6.xml"/><Relationship Id="rId28" Type="http://schemas.microsoft.com/office/2017/10/relationships/person" Target="persons/person11.xml"/><Relationship Id="rId10" Type="http://schemas.openxmlformats.org/officeDocument/2006/relationships/externalLink" Target="externalLinks/externalLink2.xml"/><Relationship Id="rId19" Type="http://schemas.microsoft.com/office/2017/10/relationships/person" Target="persons/person3.xml"/><Relationship Id="rId31" Type="http://schemas.microsoft.com/office/2017/10/relationships/person" Target="persons/person14.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 Id="rId30" Type="http://schemas.microsoft.com/office/2017/10/relationships/person" Target="persons/person15.xml"/><Relationship Id="rId27" Type="http://schemas.microsoft.com/office/2017/10/relationships/person" Target="persons/person12.xml"/><Relationship Id="rId22" Type="http://schemas.microsoft.com/office/2017/10/relationships/person" Target="persons/person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C:\Users\camilatamburrini\Desktop\C:\Users\Camila\Dropbox\Tesis\3.%20Datos\Mitocondrial\ADNmt_CT_2016-04-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Users\camilatamburrini\Documents\Documentos%20-%20MacBook%20Air%20de%20Camila\Camila-18_08\Trabajos_y_subsidios\Papers\Paper-TW\Datos\ADNmt\ADNmt_CT_2016-12-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ec_Hg"/>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ec_Hg"/>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10.xml><?xml version="1.0" encoding="utf-8"?>
<personList xmlns="http://schemas.microsoft.com/office/spreadsheetml/2018/threadedcomments" xmlns:x="http://schemas.openxmlformats.org/spreadsheetml/2006/main"/>
</file>

<file path=xl/persons/person11.xml><?xml version="1.0" encoding="utf-8"?>
<personList xmlns="http://schemas.microsoft.com/office/spreadsheetml/2018/threadedcomments" xmlns:x="http://schemas.openxmlformats.org/spreadsheetml/2006/main"/>
</file>

<file path=xl/persons/person12.xml><?xml version="1.0" encoding="utf-8"?>
<personList xmlns="http://schemas.microsoft.com/office/spreadsheetml/2018/threadedcomments" xmlns:x="http://schemas.openxmlformats.org/spreadsheetml/2006/main"/>
</file>

<file path=xl/persons/person13.xml><?xml version="1.0" encoding="utf-8"?>
<personList xmlns="http://schemas.microsoft.com/office/spreadsheetml/2018/threadedcomments" xmlns:x="http://schemas.openxmlformats.org/spreadsheetml/2006/main"/>
</file>

<file path=xl/persons/person14.xml><?xml version="1.0" encoding="utf-8"?>
<personList xmlns="http://schemas.microsoft.com/office/spreadsheetml/2018/threadedcomments" xmlns:x="http://schemas.openxmlformats.org/spreadsheetml/2006/main"/>
</file>

<file path=xl/persons/person15.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persons/person6.xml><?xml version="1.0" encoding="utf-8"?>
<personList xmlns="http://schemas.microsoft.com/office/spreadsheetml/2018/threadedcomments" xmlns:x="http://schemas.openxmlformats.org/spreadsheetml/2006/main"/>
</file>

<file path=xl/persons/person7.xml><?xml version="1.0" encoding="utf-8"?>
<personList xmlns="http://schemas.microsoft.com/office/spreadsheetml/2018/threadedcomments" xmlns:x="http://schemas.openxmlformats.org/spreadsheetml/2006/main"/>
</file>

<file path=xl/persons/person8.xml><?xml version="1.0" encoding="utf-8"?>
<personList xmlns="http://schemas.microsoft.com/office/spreadsheetml/2018/threadedcomments" xmlns:x="http://schemas.openxmlformats.org/spreadsheetml/2006/main"/>
</file>

<file path=xl/persons/person9.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oi.org/10.24215/18536387e004" TargetMode="External"/><Relationship Id="rId1" Type="http://schemas.openxmlformats.org/officeDocument/2006/relationships/hyperlink" Target="mailto:6039@"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U5a1+@16192"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7"/>
  <sheetViews>
    <sheetView showGridLines="0" topLeftCell="C311" zoomScale="130" zoomScaleNormal="130" workbookViewId="0">
      <selection activeCell="D2" sqref="D2"/>
    </sheetView>
  </sheetViews>
  <sheetFormatPr baseColWidth="10" defaultColWidth="11.5546875" defaultRowHeight="12" x14ac:dyDescent="0.25"/>
  <cols>
    <col min="1" max="1" width="11.33203125" style="5" customWidth="1"/>
    <col min="2" max="2" width="22.6640625" style="5" customWidth="1"/>
    <col min="3" max="3" width="19.88671875" style="5" customWidth="1"/>
    <col min="4" max="4" width="32.44140625" style="5" customWidth="1"/>
    <col min="5" max="5" width="26.88671875" style="5" customWidth="1"/>
    <col min="6" max="6" width="24.88671875" style="5" customWidth="1"/>
    <col min="7" max="7" width="22.44140625" style="5" customWidth="1"/>
    <col min="8" max="8" width="27.109375" style="5" customWidth="1"/>
    <col min="9" max="9" width="33.44140625" style="5" customWidth="1"/>
    <col min="10" max="16384" width="11.5546875" style="5"/>
  </cols>
  <sheetData>
    <row r="1" spans="1:8" ht="13.8" x14ac:dyDescent="0.25">
      <c r="A1" s="12" t="s">
        <v>1828</v>
      </c>
      <c r="E1" s="6"/>
      <c r="F1" s="6"/>
      <c r="G1" s="6"/>
    </row>
    <row r="2" spans="1:8" x14ac:dyDescent="0.25">
      <c r="A2" s="14" t="s">
        <v>0</v>
      </c>
      <c r="B2" s="14" t="s">
        <v>225</v>
      </c>
      <c r="C2" s="14" t="s">
        <v>1250</v>
      </c>
      <c r="D2" s="14" t="s">
        <v>446</v>
      </c>
      <c r="E2" s="14" t="s">
        <v>509</v>
      </c>
      <c r="F2" s="14" t="s">
        <v>511</v>
      </c>
      <c r="G2" s="14" t="s">
        <v>510</v>
      </c>
      <c r="H2" s="14" t="s">
        <v>680</v>
      </c>
    </row>
    <row r="3" spans="1:8" x14ac:dyDescent="0.25">
      <c r="A3" s="7" t="s">
        <v>361</v>
      </c>
      <c r="B3" s="7" t="s">
        <v>1564</v>
      </c>
      <c r="C3" s="7" t="s">
        <v>1444</v>
      </c>
      <c r="D3" s="7" t="s">
        <v>358</v>
      </c>
      <c r="E3" s="7" t="s">
        <v>411</v>
      </c>
      <c r="F3" s="7" t="s">
        <v>411</v>
      </c>
      <c r="G3" s="7" t="s">
        <v>411</v>
      </c>
      <c r="H3" s="7" t="s">
        <v>440</v>
      </c>
    </row>
    <row r="4" spans="1:8" x14ac:dyDescent="0.25">
      <c r="A4" s="7" t="s">
        <v>362</v>
      </c>
      <c r="B4" s="7" t="s">
        <v>1564</v>
      </c>
      <c r="C4" s="7" t="s">
        <v>1445</v>
      </c>
      <c r="D4" s="7" t="s">
        <v>358</v>
      </c>
      <c r="E4" s="7" t="s">
        <v>1565</v>
      </c>
      <c r="F4" s="7" t="s">
        <v>416</v>
      </c>
      <c r="G4" s="7" t="s">
        <v>416</v>
      </c>
      <c r="H4" s="7" t="s">
        <v>416</v>
      </c>
    </row>
    <row r="5" spans="1:8" x14ac:dyDescent="0.25">
      <c r="A5" s="7" t="s">
        <v>363</v>
      </c>
      <c r="B5" s="7" t="s">
        <v>1564</v>
      </c>
      <c r="C5" s="7" t="s">
        <v>145</v>
      </c>
      <c r="D5" s="7" t="s">
        <v>358</v>
      </c>
      <c r="E5" s="7" t="s">
        <v>1504</v>
      </c>
      <c r="F5" s="7" t="s">
        <v>1504</v>
      </c>
      <c r="G5" s="7" t="s">
        <v>1504</v>
      </c>
      <c r="H5" s="7" t="s">
        <v>1504</v>
      </c>
    </row>
    <row r="6" spans="1:8" x14ac:dyDescent="0.25">
      <c r="A6" s="7" t="s">
        <v>227</v>
      </c>
      <c r="B6" s="7" t="s">
        <v>1564</v>
      </c>
      <c r="C6" s="7" t="s">
        <v>758</v>
      </c>
      <c r="D6" s="7" t="s">
        <v>358</v>
      </c>
      <c r="E6" s="7" t="s">
        <v>1272</v>
      </c>
      <c r="F6" s="7" t="s">
        <v>1272</v>
      </c>
      <c r="G6" s="7" t="s">
        <v>1272</v>
      </c>
      <c r="H6" s="7" t="s">
        <v>1389</v>
      </c>
    </row>
    <row r="7" spans="1:8" x14ac:dyDescent="0.25">
      <c r="A7" s="7" t="s">
        <v>364</v>
      </c>
      <c r="B7" s="7" t="s">
        <v>1564</v>
      </c>
      <c r="C7" s="7" t="s">
        <v>144</v>
      </c>
      <c r="D7" s="7" t="s">
        <v>358</v>
      </c>
      <c r="E7" s="7" t="s">
        <v>1254</v>
      </c>
      <c r="F7" s="7" t="s">
        <v>1359</v>
      </c>
      <c r="G7" s="7" t="s">
        <v>412</v>
      </c>
      <c r="H7" s="7" t="s">
        <v>1389</v>
      </c>
    </row>
    <row r="8" spans="1:8" x14ac:dyDescent="0.25">
      <c r="A8" s="7" t="s">
        <v>365</v>
      </c>
      <c r="B8" s="7" t="s">
        <v>1564</v>
      </c>
      <c r="C8" s="7" t="s">
        <v>357</v>
      </c>
      <c r="D8" s="7" t="s">
        <v>360</v>
      </c>
      <c r="E8" s="7" t="s">
        <v>1566</v>
      </c>
      <c r="F8" s="7" t="s">
        <v>412</v>
      </c>
      <c r="G8" s="7" t="s">
        <v>1389</v>
      </c>
      <c r="H8" s="7" t="s">
        <v>1389</v>
      </c>
    </row>
    <row r="9" spans="1:8" x14ac:dyDescent="0.25">
      <c r="A9" s="7" t="s">
        <v>366</v>
      </c>
      <c r="B9" s="7" t="s">
        <v>1564</v>
      </c>
      <c r="C9" s="7" t="s">
        <v>354</v>
      </c>
      <c r="D9" s="7" t="s">
        <v>360</v>
      </c>
      <c r="E9" s="7" t="s">
        <v>1273</v>
      </c>
      <c r="F9" s="7" t="s">
        <v>1588</v>
      </c>
      <c r="G9" s="7" t="s">
        <v>1389</v>
      </c>
      <c r="H9" s="7" t="s">
        <v>1389</v>
      </c>
    </row>
    <row r="10" spans="1:8" x14ac:dyDescent="0.25">
      <c r="A10" s="7" t="s">
        <v>228</v>
      </c>
      <c r="B10" s="7" t="s">
        <v>1564</v>
      </c>
      <c r="C10" s="7" t="s">
        <v>337</v>
      </c>
      <c r="D10" s="7" t="s">
        <v>358</v>
      </c>
      <c r="E10" s="7" t="s">
        <v>1589</v>
      </c>
      <c r="F10" s="7" t="s">
        <v>1589</v>
      </c>
      <c r="G10" s="7" t="s">
        <v>1504</v>
      </c>
      <c r="H10" s="7" t="s">
        <v>427</v>
      </c>
    </row>
    <row r="11" spans="1:8" x14ac:dyDescent="0.25">
      <c r="A11" s="7" t="s">
        <v>229</v>
      </c>
      <c r="B11" s="7" t="s">
        <v>1564</v>
      </c>
      <c r="C11" s="7" t="s">
        <v>5</v>
      </c>
      <c r="D11" s="7" t="s">
        <v>358</v>
      </c>
      <c r="E11" s="7" t="s">
        <v>1274</v>
      </c>
      <c r="F11" s="7" t="s">
        <v>1274</v>
      </c>
      <c r="G11" s="7" t="s">
        <v>411</v>
      </c>
      <c r="H11" s="7" t="s">
        <v>1258</v>
      </c>
    </row>
    <row r="12" spans="1:8" x14ac:dyDescent="0.25">
      <c r="A12" s="7" t="s">
        <v>230</v>
      </c>
      <c r="B12" s="7" t="s">
        <v>1564</v>
      </c>
      <c r="C12" s="7" t="s">
        <v>338</v>
      </c>
      <c r="D12" s="7" t="s">
        <v>358</v>
      </c>
      <c r="E12" s="7" t="s">
        <v>1566</v>
      </c>
      <c r="F12" s="7" t="s">
        <v>1566</v>
      </c>
      <c r="G12" s="7" t="s">
        <v>413</v>
      </c>
      <c r="H12" s="7" t="s">
        <v>1389</v>
      </c>
    </row>
    <row r="13" spans="1:8" x14ac:dyDescent="0.25">
      <c r="A13" s="7" t="s">
        <v>231</v>
      </c>
      <c r="B13" s="7" t="s">
        <v>1564</v>
      </c>
      <c r="C13" s="7" t="s">
        <v>1465</v>
      </c>
      <c r="D13" s="7" t="s">
        <v>358</v>
      </c>
      <c r="E13" s="7" t="s">
        <v>1566</v>
      </c>
      <c r="F13" s="7" t="s">
        <v>413</v>
      </c>
      <c r="G13" s="7" t="s">
        <v>413</v>
      </c>
      <c r="H13" s="7" t="s">
        <v>1389</v>
      </c>
    </row>
    <row r="14" spans="1:8" x14ac:dyDescent="0.25">
      <c r="A14" s="7" t="s">
        <v>367</v>
      </c>
      <c r="B14" s="7" t="s">
        <v>1564</v>
      </c>
      <c r="C14" s="7" t="s">
        <v>355</v>
      </c>
      <c r="D14" s="7" t="s">
        <v>360</v>
      </c>
      <c r="E14" s="7" t="s">
        <v>414</v>
      </c>
      <c r="F14" s="7" t="s">
        <v>415</v>
      </c>
      <c r="G14" s="7" t="s">
        <v>1389</v>
      </c>
      <c r="H14" s="7" t="s">
        <v>1389</v>
      </c>
    </row>
    <row r="15" spans="1:8" x14ac:dyDescent="0.25">
      <c r="A15" s="7" t="s">
        <v>368</v>
      </c>
      <c r="B15" s="7" t="s">
        <v>1564</v>
      </c>
      <c r="C15" s="7" t="s">
        <v>359</v>
      </c>
      <c r="D15" s="7" t="s">
        <v>360</v>
      </c>
      <c r="E15" s="7" t="s">
        <v>443</v>
      </c>
      <c r="F15" s="7" t="s">
        <v>443</v>
      </c>
      <c r="G15" s="7" t="s">
        <v>1384</v>
      </c>
      <c r="H15" s="7" t="s">
        <v>1389</v>
      </c>
    </row>
    <row r="16" spans="1:8" x14ac:dyDescent="0.25">
      <c r="A16" s="7" t="s">
        <v>369</v>
      </c>
      <c r="B16" s="7" t="s">
        <v>1564</v>
      </c>
      <c r="C16" s="7" t="s">
        <v>355</v>
      </c>
      <c r="D16" s="7" t="s">
        <v>360</v>
      </c>
      <c r="E16" s="7" t="s">
        <v>1275</v>
      </c>
      <c r="F16" s="7" t="s">
        <v>1275</v>
      </c>
      <c r="G16" s="7" t="s">
        <v>418</v>
      </c>
      <c r="H16" s="7" t="s">
        <v>1389</v>
      </c>
    </row>
    <row r="17" spans="1:8" x14ac:dyDescent="0.25">
      <c r="A17" s="7" t="s">
        <v>370</v>
      </c>
      <c r="B17" s="7" t="s">
        <v>1564</v>
      </c>
      <c r="C17" s="7" t="s">
        <v>1595</v>
      </c>
      <c r="D17" s="7" t="s">
        <v>358</v>
      </c>
      <c r="E17" s="7" t="s">
        <v>414</v>
      </c>
      <c r="F17" s="7" t="s">
        <v>415</v>
      </c>
      <c r="G17" s="7" t="s">
        <v>419</v>
      </c>
      <c r="H17" s="7" t="s">
        <v>1389</v>
      </c>
    </row>
    <row r="18" spans="1:8" x14ac:dyDescent="0.25">
      <c r="A18" s="7" t="s">
        <v>232</v>
      </c>
      <c r="B18" s="7" t="s">
        <v>1564</v>
      </c>
      <c r="C18" s="7" t="s">
        <v>146</v>
      </c>
      <c r="D18" s="7" t="s">
        <v>358</v>
      </c>
      <c r="E18" s="7" t="s">
        <v>1566</v>
      </c>
      <c r="F18" s="7" t="s">
        <v>413</v>
      </c>
      <c r="G18" s="7" t="s">
        <v>413</v>
      </c>
      <c r="H18" s="7" t="s">
        <v>1389</v>
      </c>
    </row>
    <row r="19" spans="1:8" x14ac:dyDescent="0.25">
      <c r="A19" s="7" t="s">
        <v>233</v>
      </c>
      <c r="B19" s="7" t="s">
        <v>1564</v>
      </c>
      <c r="C19" s="7" t="s">
        <v>1435</v>
      </c>
      <c r="D19" s="7" t="s">
        <v>358</v>
      </c>
      <c r="E19" s="7" t="s">
        <v>1245</v>
      </c>
      <c r="F19" s="7" t="s">
        <v>413</v>
      </c>
      <c r="G19" s="7" t="s">
        <v>413</v>
      </c>
      <c r="H19" s="7" t="s">
        <v>1389</v>
      </c>
    </row>
    <row r="20" spans="1:8" x14ac:dyDescent="0.25">
      <c r="A20" s="7" t="s">
        <v>371</v>
      </c>
      <c r="B20" s="7" t="s">
        <v>1564</v>
      </c>
      <c r="C20" s="7" t="s">
        <v>355</v>
      </c>
      <c r="D20" s="7" t="s">
        <v>360</v>
      </c>
      <c r="E20" s="7" t="s">
        <v>415</v>
      </c>
      <c r="F20" s="7" t="s">
        <v>1360</v>
      </c>
      <c r="G20" s="7" t="s">
        <v>415</v>
      </c>
      <c r="H20" s="7" t="s">
        <v>1389</v>
      </c>
    </row>
    <row r="21" spans="1:8" x14ac:dyDescent="0.25">
      <c r="A21" s="7" t="s">
        <v>372</v>
      </c>
      <c r="B21" s="7" t="s">
        <v>1564</v>
      </c>
      <c r="C21" s="7" t="s">
        <v>144</v>
      </c>
      <c r="D21" s="7" t="s">
        <v>358</v>
      </c>
      <c r="E21" s="7" t="s">
        <v>1566</v>
      </c>
      <c r="F21" s="7" t="s">
        <v>413</v>
      </c>
      <c r="G21" s="7" t="s">
        <v>420</v>
      </c>
      <c r="H21" s="7" t="s">
        <v>1389</v>
      </c>
    </row>
    <row r="22" spans="1:8" x14ac:dyDescent="0.25">
      <c r="A22" s="7" t="s">
        <v>234</v>
      </c>
      <c r="B22" s="7" t="s">
        <v>1564</v>
      </c>
      <c r="C22" s="7" t="s">
        <v>758</v>
      </c>
      <c r="D22" s="7" t="s">
        <v>358</v>
      </c>
      <c r="E22" s="7" t="s">
        <v>1504</v>
      </c>
      <c r="F22" s="7" t="s">
        <v>1504</v>
      </c>
      <c r="G22" s="7" t="s">
        <v>415</v>
      </c>
      <c r="H22" s="7" t="s">
        <v>1389</v>
      </c>
    </row>
    <row r="23" spans="1:8" x14ac:dyDescent="0.25">
      <c r="A23" s="7" t="s">
        <v>373</v>
      </c>
      <c r="B23" s="7" t="s">
        <v>1564</v>
      </c>
      <c r="C23" s="7" t="s">
        <v>359</v>
      </c>
      <c r="D23" s="7" t="s">
        <v>360</v>
      </c>
      <c r="E23" s="7" t="s">
        <v>1276</v>
      </c>
      <c r="F23" s="7" t="s">
        <v>1264</v>
      </c>
      <c r="G23" s="7" t="s">
        <v>1264</v>
      </c>
      <c r="H23" s="7" t="s">
        <v>1389</v>
      </c>
    </row>
    <row r="24" spans="1:8" x14ac:dyDescent="0.25">
      <c r="A24" s="7" t="s">
        <v>235</v>
      </c>
      <c r="B24" s="7" t="s">
        <v>1564</v>
      </c>
      <c r="C24" s="7" t="s">
        <v>339</v>
      </c>
      <c r="D24" s="7" t="s">
        <v>358</v>
      </c>
      <c r="E24" s="7" t="s">
        <v>416</v>
      </c>
      <c r="F24" s="7" t="s">
        <v>416</v>
      </c>
      <c r="G24" s="7" t="s">
        <v>416</v>
      </c>
      <c r="H24" s="7" t="s">
        <v>1389</v>
      </c>
    </row>
    <row r="25" spans="1:8" x14ac:dyDescent="0.25">
      <c r="A25" s="7" t="s">
        <v>374</v>
      </c>
      <c r="B25" s="7" t="s">
        <v>1564</v>
      </c>
      <c r="C25" s="7" t="s">
        <v>5</v>
      </c>
      <c r="D25" s="7" t="s">
        <v>358</v>
      </c>
      <c r="E25" s="7" t="s">
        <v>1277</v>
      </c>
      <c r="F25" s="7" t="s">
        <v>412</v>
      </c>
      <c r="G25" s="7" t="s">
        <v>419</v>
      </c>
      <c r="H25" s="7" t="s">
        <v>1389</v>
      </c>
    </row>
    <row r="26" spans="1:8" x14ac:dyDescent="0.25">
      <c r="A26" s="7" t="s">
        <v>375</v>
      </c>
      <c r="B26" s="7" t="s">
        <v>1564</v>
      </c>
      <c r="C26" s="7" t="s">
        <v>1446</v>
      </c>
      <c r="D26" s="7" t="s">
        <v>358</v>
      </c>
      <c r="E26" s="7" t="s">
        <v>1566</v>
      </c>
      <c r="F26" s="7" t="s">
        <v>1567</v>
      </c>
      <c r="G26" s="7" t="s">
        <v>1567</v>
      </c>
      <c r="H26" s="7" t="s">
        <v>1389</v>
      </c>
    </row>
    <row r="27" spans="1:8" x14ac:dyDescent="0.25">
      <c r="A27" s="7" t="s">
        <v>376</v>
      </c>
      <c r="B27" s="7" t="s">
        <v>1564</v>
      </c>
      <c r="C27" s="7" t="s">
        <v>355</v>
      </c>
      <c r="D27" s="7" t="s">
        <v>360</v>
      </c>
      <c r="E27" s="7" t="s">
        <v>421</v>
      </c>
      <c r="F27" s="7" t="s">
        <v>421</v>
      </c>
      <c r="G27" s="7" t="s">
        <v>419</v>
      </c>
      <c r="H27" s="7" t="s">
        <v>1389</v>
      </c>
    </row>
    <row r="28" spans="1:8" x14ac:dyDescent="0.25">
      <c r="A28" s="7" t="s">
        <v>377</v>
      </c>
      <c r="B28" s="7" t="s">
        <v>1564</v>
      </c>
      <c r="C28" s="7" t="s">
        <v>5</v>
      </c>
      <c r="D28" s="7" t="s">
        <v>358</v>
      </c>
      <c r="E28" s="7" t="s">
        <v>413</v>
      </c>
      <c r="F28" s="7" t="s">
        <v>413</v>
      </c>
      <c r="G28" s="7" t="s">
        <v>413</v>
      </c>
      <c r="H28" s="7" t="s">
        <v>1389</v>
      </c>
    </row>
    <row r="29" spans="1:8" x14ac:dyDescent="0.25">
      <c r="A29" s="7" t="s">
        <v>236</v>
      </c>
      <c r="B29" s="7" t="s">
        <v>1564</v>
      </c>
      <c r="C29" s="7" t="s">
        <v>758</v>
      </c>
      <c r="D29" s="7" t="s">
        <v>358</v>
      </c>
      <c r="E29" s="7" t="s">
        <v>1566</v>
      </c>
      <c r="F29" s="7" t="s">
        <v>416</v>
      </c>
      <c r="G29" s="7" t="s">
        <v>416</v>
      </c>
      <c r="H29" s="7" t="s">
        <v>1389</v>
      </c>
    </row>
    <row r="30" spans="1:8" x14ac:dyDescent="0.25">
      <c r="A30" s="7" t="s">
        <v>237</v>
      </c>
      <c r="B30" s="7" t="s">
        <v>1564</v>
      </c>
      <c r="C30" s="7" t="s">
        <v>340</v>
      </c>
      <c r="D30" s="7" t="s">
        <v>358</v>
      </c>
      <c r="E30" s="7" t="s">
        <v>1255</v>
      </c>
      <c r="F30" s="7" t="s">
        <v>1568</v>
      </c>
      <c r="G30" s="7" t="s">
        <v>1568</v>
      </c>
      <c r="H30" s="7" t="s">
        <v>1389</v>
      </c>
    </row>
    <row r="31" spans="1:8" x14ac:dyDescent="0.25">
      <c r="A31" s="7" t="s">
        <v>378</v>
      </c>
      <c r="B31" s="7" t="s">
        <v>1564</v>
      </c>
      <c r="C31" s="7" t="s">
        <v>144</v>
      </c>
      <c r="D31" s="7" t="s">
        <v>358</v>
      </c>
      <c r="E31" s="7" t="s">
        <v>1443</v>
      </c>
      <c r="F31" s="7" t="s">
        <v>1443</v>
      </c>
      <c r="G31" s="7" t="s">
        <v>419</v>
      </c>
      <c r="H31" s="7" t="s">
        <v>1389</v>
      </c>
    </row>
    <row r="32" spans="1:8" x14ac:dyDescent="0.25">
      <c r="A32" s="7" t="s">
        <v>238</v>
      </c>
      <c r="B32" s="7" t="s">
        <v>1564</v>
      </c>
      <c r="C32" s="7" t="s">
        <v>146</v>
      </c>
      <c r="D32" s="7" t="s">
        <v>358</v>
      </c>
      <c r="E32" s="7" t="s">
        <v>413</v>
      </c>
      <c r="F32" s="7" t="s">
        <v>1338</v>
      </c>
      <c r="G32" s="7" t="s">
        <v>413</v>
      </c>
      <c r="H32" s="7" t="s">
        <v>427</v>
      </c>
    </row>
    <row r="33" spans="1:8" x14ac:dyDescent="0.25">
      <c r="A33" s="7" t="s">
        <v>239</v>
      </c>
      <c r="B33" s="7" t="s">
        <v>1564</v>
      </c>
      <c r="C33" s="7" t="s">
        <v>1435</v>
      </c>
      <c r="D33" s="7" t="s">
        <v>358</v>
      </c>
      <c r="E33" s="7" t="s">
        <v>1277</v>
      </c>
      <c r="F33" s="7" t="s">
        <v>1323</v>
      </c>
      <c r="G33" s="7" t="s">
        <v>413</v>
      </c>
      <c r="H33" s="7" t="s">
        <v>1389</v>
      </c>
    </row>
    <row r="34" spans="1:8" x14ac:dyDescent="0.25">
      <c r="A34" s="7" t="s">
        <v>379</v>
      </c>
      <c r="B34" s="7" t="s">
        <v>1564</v>
      </c>
      <c r="C34" s="7" t="s">
        <v>5</v>
      </c>
      <c r="D34" s="7" t="s">
        <v>358</v>
      </c>
      <c r="E34" s="7" t="s">
        <v>422</v>
      </c>
      <c r="F34" s="7" t="s">
        <v>1591</v>
      </c>
      <c r="G34" s="7" t="s">
        <v>419</v>
      </c>
      <c r="H34" s="7" t="s">
        <v>419</v>
      </c>
    </row>
    <row r="35" spans="1:8" x14ac:dyDescent="0.25">
      <c r="A35" s="7" t="s">
        <v>380</v>
      </c>
      <c r="B35" s="7" t="s">
        <v>1564</v>
      </c>
      <c r="C35" s="7" t="s">
        <v>1435</v>
      </c>
      <c r="D35" s="7" t="s">
        <v>358</v>
      </c>
      <c r="E35" s="7" t="s">
        <v>1566</v>
      </c>
      <c r="F35" s="7" t="s">
        <v>1566</v>
      </c>
      <c r="G35" s="7" t="s">
        <v>1323</v>
      </c>
      <c r="H35" s="7" t="s">
        <v>1323</v>
      </c>
    </row>
    <row r="36" spans="1:8" x14ac:dyDescent="0.25">
      <c r="A36" s="7" t="s">
        <v>381</v>
      </c>
      <c r="B36" s="7" t="s">
        <v>1564</v>
      </c>
      <c r="C36" s="7" t="s">
        <v>5</v>
      </c>
      <c r="D36" s="7" t="s">
        <v>358</v>
      </c>
      <c r="E36" s="7" t="s">
        <v>423</v>
      </c>
      <c r="F36" s="7" t="s">
        <v>423</v>
      </c>
      <c r="G36" s="7" t="s">
        <v>1389</v>
      </c>
      <c r="H36" s="7" t="s">
        <v>1389</v>
      </c>
    </row>
    <row r="37" spans="1:8" x14ac:dyDescent="0.25">
      <c r="A37" s="7" t="s">
        <v>382</v>
      </c>
      <c r="B37" s="7" t="s">
        <v>1564</v>
      </c>
      <c r="C37" s="7" t="s">
        <v>1447</v>
      </c>
      <c r="D37" s="7" t="s">
        <v>358</v>
      </c>
      <c r="E37" s="7" t="s">
        <v>1566</v>
      </c>
      <c r="F37" s="7" t="s">
        <v>1566</v>
      </c>
      <c r="G37" s="7" t="s">
        <v>413</v>
      </c>
      <c r="H37" s="7" t="s">
        <v>1389</v>
      </c>
    </row>
    <row r="38" spans="1:8" x14ac:dyDescent="0.25">
      <c r="A38" s="7" t="s">
        <v>383</v>
      </c>
      <c r="B38" s="7" t="s">
        <v>1564</v>
      </c>
      <c r="C38" s="7" t="s">
        <v>5</v>
      </c>
      <c r="D38" s="7" t="s">
        <v>358</v>
      </c>
      <c r="E38" s="7" t="s">
        <v>1566</v>
      </c>
      <c r="F38" s="7" t="s">
        <v>1569</v>
      </c>
      <c r="G38" s="7" t="s">
        <v>1569</v>
      </c>
      <c r="H38" s="7" t="s">
        <v>1389</v>
      </c>
    </row>
    <row r="39" spans="1:8" x14ac:dyDescent="0.25">
      <c r="A39" s="7" t="s">
        <v>240</v>
      </c>
      <c r="B39" s="7" t="s">
        <v>1564</v>
      </c>
      <c r="C39" s="7" t="s">
        <v>1448</v>
      </c>
      <c r="D39" s="7" t="s">
        <v>358</v>
      </c>
      <c r="E39" s="7" t="s">
        <v>443</v>
      </c>
      <c r="F39" s="7" t="s">
        <v>1504</v>
      </c>
      <c r="G39" s="7" t="s">
        <v>1504</v>
      </c>
      <c r="H39" s="7" t="s">
        <v>1389</v>
      </c>
    </row>
    <row r="40" spans="1:8" x14ac:dyDescent="0.25">
      <c r="A40" s="7" t="s">
        <v>384</v>
      </c>
      <c r="B40" s="7" t="s">
        <v>1564</v>
      </c>
      <c r="C40" s="7" t="s">
        <v>359</v>
      </c>
      <c r="D40" s="7" t="s">
        <v>360</v>
      </c>
      <c r="E40" s="7" t="s">
        <v>690</v>
      </c>
      <c r="F40" s="7" t="s">
        <v>443</v>
      </c>
      <c r="G40" s="7" t="s">
        <v>690</v>
      </c>
      <c r="H40" s="7" t="s">
        <v>1389</v>
      </c>
    </row>
    <row r="41" spans="1:8" x14ac:dyDescent="0.25">
      <c r="A41" s="7" t="s">
        <v>241</v>
      </c>
      <c r="B41" s="7" t="s">
        <v>1564</v>
      </c>
      <c r="C41" s="7" t="s">
        <v>1444</v>
      </c>
      <c r="D41" s="7" t="s">
        <v>358</v>
      </c>
      <c r="E41" s="7" t="s">
        <v>1566</v>
      </c>
      <c r="F41" s="7" t="s">
        <v>1321</v>
      </c>
      <c r="G41" s="7" t="s">
        <v>424</v>
      </c>
      <c r="H41" s="7" t="s">
        <v>1389</v>
      </c>
    </row>
    <row r="42" spans="1:8" x14ac:dyDescent="0.25">
      <c r="A42" s="7" t="s">
        <v>353</v>
      </c>
      <c r="B42" s="7" t="s">
        <v>1564</v>
      </c>
      <c r="C42" s="7" t="s">
        <v>1449</v>
      </c>
      <c r="D42" s="7" t="s">
        <v>358</v>
      </c>
      <c r="E42" s="7" t="s">
        <v>1504</v>
      </c>
      <c r="F42" s="7" t="s">
        <v>1504</v>
      </c>
      <c r="G42" s="7" t="s">
        <v>1504</v>
      </c>
      <c r="H42" s="7" t="s">
        <v>1389</v>
      </c>
    </row>
    <row r="43" spans="1:8" x14ac:dyDescent="0.25">
      <c r="A43" s="7" t="s">
        <v>385</v>
      </c>
      <c r="B43" s="7" t="s">
        <v>1564</v>
      </c>
      <c r="C43" s="7" t="s">
        <v>356</v>
      </c>
      <c r="D43" s="7" t="s">
        <v>360</v>
      </c>
      <c r="E43" s="7" t="s">
        <v>1349</v>
      </c>
      <c r="F43" s="7" t="s">
        <v>415</v>
      </c>
      <c r="G43" s="7" t="s">
        <v>1389</v>
      </c>
      <c r="H43" s="7" t="s">
        <v>1389</v>
      </c>
    </row>
    <row r="44" spans="1:8" x14ac:dyDescent="0.25">
      <c r="A44" s="7" t="s">
        <v>242</v>
      </c>
      <c r="B44" s="7" t="s">
        <v>1564</v>
      </c>
      <c r="C44" s="7" t="s">
        <v>144</v>
      </c>
      <c r="D44" s="7" t="s">
        <v>358</v>
      </c>
      <c r="E44" s="7" t="s">
        <v>1294</v>
      </c>
      <c r="F44" s="7" t="s">
        <v>1570</v>
      </c>
      <c r="G44" s="7" t="s">
        <v>425</v>
      </c>
      <c r="H44" s="7" t="s">
        <v>1389</v>
      </c>
    </row>
    <row r="45" spans="1:8" x14ac:dyDescent="0.25">
      <c r="A45" s="7" t="s">
        <v>386</v>
      </c>
      <c r="B45" s="7" t="s">
        <v>1564</v>
      </c>
      <c r="C45" s="7" t="s">
        <v>146</v>
      </c>
      <c r="D45" s="7" t="s">
        <v>358</v>
      </c>
      <c r="E45" s="7" t="s">
        <v>1566</v>
      </c>
      <c r="F45" s="7" t="s">
        <v>1322</v>
      </c>
      <c r="G45" s="7" t="s">
        <v>1322</v>
      </c>
      <c r="H45" s="7" t="s">
        <v>1389</v>
      </c>
    </row>
    <row r="46" spans="1:8" x14ac:dyDescent="0.25">
      <c r="A46" s="7" t="s">
        <v>387</v>
      </c>
      <c r="B46" s="7" t="s">
        <v>1564</v>
      </c>
      <c r="C46" s="7" t="s">
        <v>359</v>
      </c>
      <c r="D46" s="7" t="s">
        <v>360</v>
      </c>
      <c r="E46" s="7" t="s">
        <v>416</v>
      </c>
      <c r="F46" s="7" t="s">
        <v>1592</v>
      </c>
      <c r="G46" s="7" t="s">
        <v>1592</v>
      </c>
      <c r="H46" s="7" t="s">
        <v>1389</v>
      </c>
    </row>
    <row r="47" spans="1:8" x14ac:dyDescent="0.25">
      <c r="A47" s="7" t="s">
        <v>243</v>
      </c>
      <c r="B47" s="7" t="s">
        <v>1564</v>
      </c>
      <c r="C47" s="7" t="s">
        <v>1450</v>
      </c>
      <c r="D47" s="7" t="s">
        <v>358</v>
      </c>
      <c r="E47" s="7" t="s">
        <v>443</v>
      </c>
      <c r="F47" s="7" t="s">
        <v>443</v>
      </c>
      <c r="G47" s="7" t="s">
        <v>443</v>
      </c>
      <c r="H47" s="7" t="s">
        <v>1389</v>
      </c>
    </row>
    <row r="48" spans="1:8" x14ac:dyDescent="0.25">
      <c r="A48" s="7" t="s">
        <v>1392</v>
      </c>
      <c r="B48" s="7" t="s">
        <v>1564</v>
      </c>
      <c r="C48" s="7" t="s">
        <v>146</v>
      </c>
      <c r="D48" s="7" t="s">
        <v>358</v>
      </c>
      <c r="E48" s="8" t="s">
        <v>1566</v>
      </c>
      <c r="F48" s="8" t="s">
        <v>413</v>
      </c>
      <c r="G48" s="8" t="s">
        <v>413</v>
      </c>
      <c r="H48" s="8" t="s">
        <v>1430</v>
      </c>
    </row>
    <row r="49" spans="1:8" x14ac:dyDescent="0.25">
      <c r="A49" s="7" t="s">
        <v>244</v>
      </c>
      <c r="B49" s="7" t="s">
        <v>1564</v>
      </c>
      <c r="C49" s="7" t="s">
        <v>341</v>
      </c>
      <c r="D49" s="7" t="s">
        <v>358</v>
      </c>
      <c r="E49" s="7" t="s">
        <v>1264</v>
      </c>
      <c r="F49" s="7" t="s">
        <v>1342</v>
      </c>
      <c r="G49" s="7" t="s">
        <v>1264</v>
      </c>
      <c r="H49" s="7" t="s">
        <v>681</v>
      </c>
    </row>
    <row r="50" spans="1:8" x14ac:dyDescent="0.25">
      <c r="A50" s="7" t="s">
        <v>388</v>
      </c>
      <c r="B50" s="7" t="s">
        <v>1564</v>
      </c>
      <c r="C50" s="7" t="s">
        <v>356</v>
      </c>
      <c r="D50" s="7" t="s">
        <v>360</v>
      </c>
      <c r="E50" s="7" t="s">
        <v>1566</v>
      </c>
      <c r="F50" s="7" t="s">
        <v>1567</v>
      </c>
      <c r="G50" s="7" t="s">
        <v>1567</v>
      </c>
      <c r="H50" s="7" t="s">
        <v>1389</v>
      </c>
    </row>
    <row r="51" spans="1:8" x14ac:dyDescent="0.25">
      <c r="A51" s="7" t="s">
        <v>389</v>
      </c>
      <c r="B51" s="7" t="s">
        <v>1564</v>
      </c>
      <c r="C51" s="7" t="s">
        <v>357</v>
      </c>
      <c r="D51" s="7" t="s">
        <v>360</v>
      </c>
      <c r="E51" s="7" t="s">
        <v>1566</v>
      </c>
      <c r="F51" s="7" t="s">
        <v>1504</v>
      </c>
      <c r="G51" s="7" t="s">
        <v>1504</v>
      </c>
      <c r="H51" s="7" t="s">
        <v>1389</v>
      </c>
    </row>
    <row r="52" spans="1:8" x14ac:dyDescent="0.25">
      <c r="A52" s="7" t="s">
        <v>390</v>
      </c>
      <c r="B52" s="7" t="s">
        <v>1564</v>
      </c>
      <c r="C52" s="7" t="s">
        <v>355</v>
      </c>
      <c r="D52" s="7" t="s">
        <v>360</v>
      </c>
      <c r="E52" s="7" t="s">
        <v>1566</v>
      </c>
      <c r="F52" s="7" t="s">
        <v>443</v>
      </c>
      <c r="G52" s="7" t="s">
        <v>443</v>
      </c>
      <c r="H52" s="7" t="s">
        <v>1389</v>
      </c>
    </row>
    <row r="53" spans="1:8" x14ac:dyDescent="0.25">
      <c r="A53" s="7" t="s">
        <v>391</v>
      </c>
      <c r="B53" s="7" t="s">
        <v>1564</v>
      </c>
      <c r="C53" s="7" t="s">
        <v>355</v>
      </c>
      <c r="D53" s="7" t="s">
        <v>360</v>
      </c>
      <c r="E53" s="7" t="s">
        <v>416</v>
      </c>
      <c r="F53" s="7" t="s">
        <v>429</v>
      </c>
      <c r="G53" s="7" t="s">
        <v>418</v>
      </c>
      <c r="H53" s="7" t="s">
        <v>419</v>
      </c>
    </row>
    <row r="54" spans="1:8" x14ac:dyDescent="0.25">
      <c r="A54" s="7" t="s">
        <v>392</v>
      </c>
      <c r="B54" s="7" t="s">
        <v>1564</v>
      </c>
      <c r="C54" s="7" t="s">
        <v>5</v>
      </c>
      <c r="D54" s="7" t="s">
        <v>358</v>
      </c>
      <c r="E54" s="7" t="s">
        <v>1565</v>
      </c>
      <c r="F54" s="7" t="s">
        <v>1566</v>
      </c>
      <c r="G54" s="7" t="s">
        <v>413</v>
      </c>
      <c r="H54" s="7" t="s">
        <v>1389</v>
      </c>
    </row>
    <row r="55" spans="1:8" x14ac:dyDescent="0.25">
      <c r="A55" s="7" t="s">
        <v>245</v>
      </c>
      <c r="B55" s="7" t="s">
        <v>1564</v>
      </c>
      <c r="C55" s="7" t="s">
        <v>1451</v>
      </c>
      <c r="D55" s="7" t="s">
        <v>358</v>
      </c>
      <c r="E55" s="7" t="s">
        <v>690</v>
      </c>
      <c r="F55" s="7" t="s">
        <v>416</v>
      </c>
      <c r="G55" s="7" t="s">
        <v>416</v>
      </c>
      <c r="H55" s="7" t="s">
        <v>1389</v>
      </c>
    </row>
    <row r="56" spans="1:8" x14ac:dyDescent="0.25">
      <c r="A56" s="7" t="s">
        <v>246</v>
      </c>
      <c r="B56" s="7" t="s">
        <v>1564</v>
      </c>
      <c r="C56" s="7" t="s">
        <v>1445</v>
      </c>
      <c r="D56" s="7" t="s">
        <v>358</v>
      </c>
      <c r="E56" s="7" t="s">
        <v>1566</v>
      </c>
      <c r="F56" s="7" t="s">
        <v>418</v>
      </c>
      <c r="G56" s="7" t="s">
        <v>418</v>
      </c>
      <c r="H56" s="7" t="s">
        <v>419</v>
      </c>
    </row>
    <row r="57" spans="1:8" x14ac:dyDescent="0.25">
      <c r="A57" s="7" t="s">
        <v>393</v>
      </c>
      <c r="B57" s="7" t="s">
        <v>1564</v>
      </c>
      <c r="C57" s="7" t="s">
        <v>359</v>
      </c>
      <c r="D57" s="7" t="s">
        <v>360</v>
      </c>
      <c r="E57" s="7" t="s">
        <v>1591</v>
      </c>
      <c r="F57" s="7" t="s">
        <v>1591</v>
      </c>
      <c r="G57" s="7" t="s">
        <v>1329</v>
      </c>
      <c r="H57" s="7" t="s">
        <v>440</v>
      </c>
    </row>
    <row r="58" spans="1:8" x14ac:dyDescent="0.25">
      <c r="A58" s="7" t="s">
        <v>394</v>
      </c>
      <c r="B58" s="7" t="s">
        <v>1564</v>
      </c>
      <c r="C58" s="7" t="s">
        <v>359</v>
      </c>
      <c r="D58" s="7" t="s">
        <v>360</v>
      </c>
      <c r="E58" s="7" t="s">
        <v>1566</v>
      </c>
      <c r="F58" s="7" t="s">
        <v>1305</v>
      </c>
      <c r="G58" s="7" t="s">
        <v>1305</v>
      </c>
      <c r="H58" s="7" t="s">
        <v>440</v>
      </c>
    </row>
    <row r="59" spans="1:8" x14ac:dyDescent="0.25">
      <c r="A59" s="7" t="s">
        <v>395</v>
      </c>
      <c r="B59" s="7" t="s">
        <v>1564</v>
      </c>
      <c r="C59" s="7" t="s">
        <v>357</v>
      </c>
      <c r="D59" s="7" t="s">
        <v>360</v>
      </c>
      <c r="E59" s="7" t="s">
        <v>424</v>
      </c>
      <c r="F59" s="7" t="s">
        <v>424</v>
      </c>
      <c r="G59" s="7" t="s">
        <v>1389</v>
      </c>
      <c r="H59" s="7" t="s">
        <v>1389</v>
      </c>
    </row>
    <row r="60" spans="1:8" x14ac:dyDescent="0.25">
      <c r="A60" s="7" t="s">
        <v>247</v>
      </c>
      <c r="B60" s="7" t="s">
        <v>1564</v>
      </c>
      <c r="C60" s="7" t="s">
        <v>1452</v>
      </c>
      <c r="D60" s="7" t="s">
        <v>358</v>
      </c>
      <c r="E60" s="7" t="s">
        <v>411</v>
      </c>
      <c r="F60" s="7" t="s">
        <v>411</v>
      </c>
      <c r="G60" s="7" t="s">
        <v>422</v>
      </c>
      <c r="H60" s="7" t="s">
        <v>442</v>
      </c>
    </row>
    <row r="61" spans="1:8" x14ac:dyDescent="0.25">
      <c r="A61" s="7" t="s">
        <v>396</v>
      </c>
      <c r="B61" s="7" t="s">
        <v>1564</v>
      </c>
      <c r="C61" s="7" t="s">
        <v>359</v>
      </c>
      <c r="D61" s="7" t="s">
        <v>360</v>
      </c>
      <c r="E61" s="7" t="s">
        <v>1256</v>
      </c>
      <c r="F61" s="7" t="s">
        <v>690</v>
      </c>
      <c r="G61" s="7" t="s">
        <v>690</v>
      </c>
      <c r="H61" s="7" t="s">
        <v>1389</v>
      </c>
    </row>
    <row r="62" spans="1:8" x14ac:dyDescent="0.25">
      <c r="A62" s="7" t="s">
        <v>397</v>
      </c>
      <c r="B62" s="7" t="s">
        <v>1564</v>
      </c>
      <c r="C62" s="7" t="s">
        <v>359</v>
      </c>
      <c r="D62" s="7" t="s">
        <v>360</v>
      </c>
      <c r="E62" s="7" t="s">
        <v>1298</v>
      </c>
      <c r="F62" s="7" t="s">
        <v>1299</v>
      </c>
      <c r="G62" s="7" t="s">
        <v>1300</v>
      </c>
      <c r="H62" s="7" t="s">
        <v>1389</v>
      </c>
    </row>
    <row r="63" spans="1:8" x14ac:dyDescent="0.25">
      <c r="A63" s="7" t="s">
        <v>398</v>
      </c>
      <c r="B63" s="7" t="s">
        <v>1564</v>
      </c>
      <c r="C63" s="7" t="s">
        <v>5</v>
      </c>
      <c r="D63" s="7" t="s">
        <v>358</v>
      </c>
      <c r="E63" s="7" t="s">
        <v>1338</v>
      </c>
      <c r="F63" s="7" t="s">
        <v>1339</v>
      </c>
      <c r="G63" s="7" t="s">
        <v>1339</v>
      </c>
      <c r="H63" s="7" t="s">
        <v>1389</v>
      </c>
    </row>
    <row r="64" spans="1:8" x14ac:dyDescent="0.25">
      <c r="A64" s="7" t="s">
        <v>399</v>
      </c>
      <c r="B64" s="7" t="s">
        <v>1564</v>
      </c>
      <c r="C64" s="7" t="s">
        <v>359</v>
      </c>
      <c r="D64" s="7" t="s">
        <v>360</v>
      </c>
      <c r="E64" s="7" t="s">
        <v>1310</v>
      </c>
      <c r="F64" s="7" t="s">
        <v>427</v>
      </c>
      <c r="G64" s="7" t="s">
        <v>427</v>
      </c>
      <c r="H64" s="7" t="s">
        <v>1389</v>
      </c>
    </row>
    <row r="65" spans="1:8" x14ac:dyDescent="0.25">
      <c r="A65" s="7" t="s">
        <v>248</v>
      </c>
      <c r="B65" s="7" t="s">
        <v>1564</v>
      </c>
      <c r="C65" s="7" t="s">
        <v>758</v>
      </c>
      <c r="D65" s="7" t="s">
        <v>358</v>
      </c>
      <c r="E65" s="7" t="s">
        <v>422</v>
      </c>
      <c r="F65" s="7" t="s">
        <v>512</v>
      </c>
      <c r="G65" s="7" t="s">
        <v>419</v>
      </c>
      <c r="H65" s="7" t="s">
        <v>442</v>
      </c>
    </row>
    <row r="66" spans="1:8" x14ac:dyDescent="0.25">
      <c r="A66" s="7" t="s">
        <v>400</v>
      </c>
      <c r="B66" s="7" t="s">
        <v>1564</v>
      </c>
      <c r="C66" s="7" t="s">
        <v>359</v>
      </c>
      <c r="D66" s="7" t="s">
        <v>360</v>
      </c>
      <c r="E66" s="7" t="s">
        <v>1257</v>
      </c>
      <c r="F66" s="7" t="s">
        <v>440</v>
      </c>
      <c r="G66" s="7" t="s">
        <v>428</v>
      </c>
      <c r="H66" s="7" t="s">
        <v>1389</v>
      </c>
    </row>
    <row r="67" spans="1:8" x14ac:dyDescent="0.25">
      <c r="A67" s="7" t="s">
        <v>401</v>
      </c>
      <c r="B67" s="7" t="s">
        <v>1564</v>
      </c>
      <c r="C67" s="7" t="s">
        <v>355</v>
      </c>
      <c r="D67" s="7" t="s">
        <v>360</v>
      </c>
      <c r="E67" s="7" t="s">
        <v>1275</v>
      </c>
      <c r="F67" s="7" t="s">
        <v>418</v>
      </c>
      <c r="G67" s="7" t="s">
        <v>418</v>
      </c>
      <c r="H67" s="7" t="s">
        <v>1389</v>
      </c>
    </row>
    <row r="68" spans="1:8" x14ac:dyDescent="0.25">
      <c r="A68" s="7" t="s">
        <v>249</v>
      </c>
      <c r="B68" s="7" t="s">
        <v>1564</v>
      </c>
      <c r="C68" s="7" t="s">
        <v>5</v>
      </c>
      <c r="D68" s="7" t="s">
        <v>358</v>
      </c>
      <c r="E68" s="7" t="s">
        <v>1358</v>
      </c>
      <c r="F68" s="7" t="s">
        <v>424</v>
      </c>
      <c r="G68" s="7" t="s">
        <v>424</v>
      </c>
      <c r="H68" s="7" t="s">
        <v>1389</v>
      </c>
    </row>
    <row r="69" spans="1:8" x14ac:dyDescent="0.25">
      <c r="A69" s="7" t="s">
        <v>250</v>
      </c>
      <c r="B69" s="7" t="s">
        <v>1564</v>
      </c>
      <c r="C69" s="7" t="s">
        <v>1453</v>
      </c>
      <c r="D69" s="7" t="s">
        <v>358</v>
      </c>
      <c r="E69" s="7" t="s">
        <v>1567</v>
      </c>
      <c r="F69" s="7" t="s">
        <v>1567</v>
      </c>
      <c r="G69" s="7" t="s">
        <v>1508</v>
      </c>
      <c r="H69" s="7" t="s">
        <v>1389</v>
      </c>
    </row>
    <row r="70" spans="1:8" x14ac:dyDescent="0.25">
      <c r="A70" s="7" t="s">
        <v>251</v>
      </c>
      <c r="B70" s="7" t="s">
        <v>1564</v>
      </c>
      <c r="C70" s="7" t="s">
        <v>1454</v>
      </c>
      <c r="D70" s="7" t="s">
        <v>358</v>
      </c>
      <c r="E70" s="7" t="s">
        <v>1315</v>
      </c>
      <c r="F70" s="7" t="s">
        <v>1314</v>
      </c>
      <c r="G70" s="7" t="s">
        <v>415</v>
      </c>
      <c r="H70" s="7" t="s">
        <v>682</v>
      </c>
    </row>
    <row r="71" spans="1:8" x14ac:dyDescent="0.25">
      <c r="A71" s="7" t="s">
        <v>252</v>
      </c>
      <c r="B71" s="7" t="s">
        <v>1564</v>
      </c>
      <c r="C71" s="7" t="s">
        <v>144</v>
      </c>
      <c r="D71" s="7" t="s">
        <v>358</v>
      </c>
      <c r="E71" s="7" t="s">
        <v>1282</v>
      </c>
      <c r="F71" s="7" t="s">
        <v>513</v>
      </c>
      <c r="G71" s="7" t="s">
        <v>419</v>
      </c>
      <c r="H71" s="7" t="s">
        <v>419</v>
      </c>
    </row>
    <row r="72" spans="1:8" x14ac:dyDescent="0.25">
      <c r="A72" s="7" t="s">
        <v>402</v>
      </c>
      <c r="B72" s="7" t="s">
        <v>1564</v>
      </c>
      <c r="C72" s="7" t="s">
        <v>5</v>
      </c>
      <c r="D72" s="7" t="s">
        <v>358</v>
      </c>
      <c r="E72" s="7" t="s">
        <v>413</v>
      </c>
      <c r="F72" s="7" t="s">
        <v>413</v>
      </c>
      <c r="G72" s="7" t="s">
        <v>413</v>
      </c>
      <c r="H72" s="7" t="s">
        <v>413</v>
      </c>
    </row>
    <row r="73" spans="1:8" x14ac:dyDescent="0.25">
      <c r="A73" s="7" t="s">
        <v>403</v>
      </c>
      <c r="B73" s="7" t="s">
        <v>1564</v>
      </c>
      <c r="C73" s="7" t="s">
        <v>359</v>
      </c>
      <c r="D73" s="7" t="s">
        <v>360</v>
      </c>
      <c r="E73" s="7" t="s">
        <v>1357</v>
      </c>
      <c r="F73" s="7" t="s">
        <v>514</v>
      </c>
      <c r="G73" s="7" t="s">
        <v>431</v>
      </c>
      <c r="H73" s="7" t="s">
        <v>431</v>
      </c>
    </row>
    <row r="74" spans="1:8" x14ac:dyDescent="0.25">
      <c r="A74" s="7" t="s">
        <v>404</v>
      </c>
      <c r="B74" s="7" t="s">
        <v>1564</v>
      </c>
      <c r="C74" s="7" t="s">
        <v>357</v>
      </c>
      <c r="D74" s="7" t="s">
        <v>360</v>
      </c>
      <c r="E74" s="7" t="s">
        <v>429</v>
      </c>
      <c r="F74" s="7" t="s">
        <v>1361</v>
      </c>
      <c r="G74" s="7" t="s">
        <v>424</v>
      </c>
      <c r="H74" s="7" t="s">
        <v>1389</v>
      </c>
    </row>
    <row r="75" spans="1:8" x14ac:dyDescent="0.25">
      <c r="A75" s="7" t="s">
        <v>253</v>
      </c>
      <c r="B75" s="7" t="s">
        <v>1564</v>
      </c>
      <c r="C75" s="7" t="s">
        <v>337</v>
      </c>
      <c r="D75" s="7" t="s">
        <v>358</v>
      </c>
      <c r="E75" s="7" t="s">
        <v>418</v>
      </c>
      <c r="F75" s="7" t="s">
        <v>1362</v>
      </c>
      <c r="G75" s="7" t="s">
        <v>1362</v>
      </c>
      <c r="H75" s="7" t="s">
        <v>1389</v>
      </c>
    </row>
    <row r="76" spans="1:8" x14ac:dyDescent="0.25">
      <c r="A76" s="7" t="s">
        <v>405</v>
      </c>
      <c r="B76" s="7" t="s">
        <v>1564</v>
      </c>
      <c r="C76" s="7" t="s">
        <v>354</v>
      </c>
      <c r="D76" s="7" t="s">
        <v>360</v>
      </c>
      <c r="E76" s="7" t="s">
        <v>1311</v>
      </c>
      <c r="F76" s="7" t="s">
        <v>1312</v>
      </c>
      <c r="G76" s="7" t="s">
        <v>1313</v>
      </c>
      <c r="H76" s="7" t="s">
        <v>438</v>
      </c>
    </row>
    <row r="77" spans="1:8" x14ac:dyDescent="0.25">
      <c r="A77" s="7" t="s">
        <v>406</v>
      </c>
      <c r="B77" s="7" t="s">
        <v>1564</v>
      </c>
      <c r="C77" s="7" t="s">
        <v>357</v>
      </c>
      <c r="D77" s="7" t="s">
        <v>360</v>
      </c>
      <c r="E77" s="7" t="s">
        <v>424</v>
      </c>
      <c r="F77" s="7" t="s">
        <v>424</v>
      </c>
      <c r="G77" s="7" t="s">
        <v>424</v>
      </c>
      <c r="H77" s="7" t="s">
        <v>1389</v>
      </c>
    </row>
    <row r="78" spans="1:8" x14ac:dyDescent="0.25">
      <c r="A78" s="7" t="s">
        <v>254</v>
      </c>
      <c r="B78" s="7" t="s">
        <v>1564</v>
      </c>
      <c r="C78" s="7" t="s">
        <v>1455</v>
      </c>
      <c r="D78" s="7" t="s">
        <v>358</v>
      </c>
      <c r="E78" s="7" t="s">
        <v>1335</v>
      </c>
      <c r="F78" s="7" t="s">
        <v>1334</v>
      </c>
      <c r="G78" s="7" t="s">
        <v>432</v>
      </c>
      <c r="H78" s="7" t="s">
        <v>432</v>
      </c>
    </row>
    <row r="79" spans="1:8" x14ac:dyDescent="0.25">
      <c r="A79" s="7" t="s">
        <v>407</v>
      </c>
      <c r="B79" s="7" t="s">
        <v>1564</v>
      </c>
      <c r="C79" s="7" t="s">
        <v>758</v>
      </c>
      <c r="D79" s="7" t="s">
        <v>358</v>
      </c>
      <c r="E79" s="7" t="s">
        <v>1389</v>
      </c>
      <c r="F79" s="7" t="s">
        <v>1389</v>
      </c>
      <c r="G79" s="7" t="s">
        <v>1389</v>
      </c>
      <c r="H79" s="7" t="s">
        <v>1389</v>
      </c>
    </row>
    <row r="80" spans="1:8" x14ac:dyDescent="0.25">
      <c r="A80" s="7" t="s">
        <v>408</v>
      </c>
      <c r="B80" s="7" t="s">
        <v>1564</v>
      </c>
      <c r="C80" s="7" t="s">
        <v>359</v>
      </c>
      <c r="D80" s="7" t="s">
        <v>360</v>
      </c>
      <c r="E80" s="7" t="s">
        <v>1271</v>
      </c>
      <c r="F80" s="7" t="s">
        <v>1363</v>
      </c>
      <c r="G80" s="7" t="s">
        <v>1364</v>
      </c>
      <c r="H80" s="7" t="s">
        <v>1389</v>
      </c>
    </row>
    <row r="81" spans="1:8" x14ac:dyDescent="0.25">
      <c r="A81" s="7" t="s">
        <v>255</v>
      </c>
      <c r="B81" s="7" t="s">
        <v>1564</v>
      </c>
      <c r="C81" s="7" t="s">
        <v>5</v>
      </c>
      <c r="D81" s="7" t="s">
        <v>358</v>
      </c>
      <c r="E81" s="7" t="s">
        <v>1566</v>
      </c>
      <c r="F81" s="7" t="s">
        <v>690</v>
      </c>
      <c r="G81" s="7" t="s">
        <v>419</v>
      </c>
      <c r="H81" s="7" t="s">
        <v>1389</v>
      </c>
    </row>
    <row r="82" spans="1:8" x14ac:dyDescent="0.25">
      <c r="A82" s="7" t="s">
        <v>409</v>
      </c>
      <c r="B82" s="7" t="s">
        <v>1564</v>
      </c>
      <c r="C82" s="7" t="s">
        <v>357</v>
      </c>
      <c r="D82" s="7" t="s">
        <v>360</v>
      </c>
      <c r="E82" s="7" t="s">
        <v>1566</v>
      </c>
      <c r="F82" s="7" t="s">
        <v>1260</v>
      </c>
      <c r="G82" s="7" t="s">
        <v>433</v>
      </c>
      <c r="H82" s="7" t="s">
        <v>427</v>
      </c>
    </row>
    <row r="83" spans="1:8" x14ac:dyDescent="0.25">
      <c r="A83" s="7" t="s">
        <v>256</v>
      </c>
      <c r="B83" s="7" t="s">
        <v>1564</v>
      </c>
      <c r="C83" s="7" t="s">
        <v>5</v>
      </c>
      <c r="D83" s="7" t="s">
        <v>358</v>
      </c>
      <c r="E83" s="7" t="s">
        <v>1566</v>
      </c>
      <c r="F83" s="7" t="s">
        <v>1323</v>
      </c>
      <c r="G83" s="7" t="s">
        <v>413</v>
      </c>
      <c r="H83" s="7" t="s">
        <v>413</v>
      </c>
    </row>
    <row r="84" spans="1:8" x14ac:dyDescent="0.25">
      <c r="A84" s="7" t="s">
        <v>257</v>
      </c>
      <c r="B84" s="7" t="s">
        <v>1564</v>
      </c>
      <c r="C84" s="7" t="s">
        <v>144</v>
      </c>
      <c r="D84" s="7" t="s">
        <v>358</v>
      </c>
      <c r="E84" s="7" t="s">
        <v>1275</v>
      </c>
      <c r="F84" s="7" t="s">
        <v>429</v>
      </c>
      <c r="G84" s="7" t="s">
        <v>1365</v>
      </c>
      <c r="H84" s="7" t="s">
        <v>1389</v>
      </c>
    </row>
    <row r="85" spans="1:8" x14ac:dyDescent="0.25">
      <c r="A85" s="7" t="s">
        <v>1393</v>
      </c>
      <c r="B85" s="7" t="s">
        <v>1564</v>
      </c>
      <c r="C85" s="7" t="s">
        <v>1431</v>
      </c>
      <c r="D85" s="7" t="s">
        <v>358</v>
      </c>
      <c r="E85" s="8" t="s">
        <v>1566</v>
      </c>
      <c r="F85" s="8" t="s">
        <v>1566</v>
      </c>
      <c r="G85" s="8" t="s">
        <v>413</v>
      </c>
      <c r="H85" s="8" t="s">
        <v>413</v>
      </c>
    </row>
    <row r="86" spans="1:8" x14ac:dyDescent="0.25">
      <c r="A86" s="7" t="s">
        <v>258</v>
      </c>
      <c r="B86" s="7" t="s">
        <v>1564</v>
      </c>
      <c r="C86" s="7" t="s">
        <v>5</v>
      </c>
      <c r="D86" s="7" t="s">
        <v>358</v>
      </c>
      <c r="E86" s="7" t="s">
        <v>1306</v>
      </c>
      <c r="F86" s="7" t="s">
        <v>413</v>
      </c>
      <c r="G86" s="7" t="s">
        <v>413</v>
      </c>
      <c r="H86" s="7" t="s">
        <v>413</v>
      </c>
    </row>
    <row r="87" spans="1:8" x14ac:dyDescent="0.25">
      <c r="A87" s="7" t="s">
        <v>1394</v>
      </c>
      <c r="B87" s="7" t="s">
        <v>1564</v>
      </c>
      <c r="C87" s="7" t="s">
        <v>1432</v>
      </c>
      <c r="D87" s="7" t="s">
        <v>358</v>
      </c>
      <c r="E87" s="7" t="s">
        <v>1433</v>
      </c>
      <c r="F87" s="7" t="s">
        <v>1433</v>
      </c>
      <c r="G87" s="7" t="s">
        <v>1443</v>
      </c>
      <c r="H87" s="7" t="s">
        <v>1389</v>
      </c>
    </row>
    <row r="88" spans="1:8" x14ac:dyDescent="0.25">
      <c r="A88" s="7" t="s">
        <v>259</v>
      </c>
      <c r="B88" s="7" t="s">
        <v>1564</v>
      </c>
      <c r="C88" s="7" t="s">
        <v>1456</v>
      </c>
      <c r="D88" s="7" t="s">
        <v>358</v>
      </c>
      <c r="E88" s="7" t="s">
        <v>1566</v>
      </c>
      <c r="F88" s="7" t="s">
        <v>1319</v>
      </c>
      <c r="G88" s="7" t="s">
        <v>1319</v>
      </c>
      <c r="H88" s="7" t="s">
        <v>1389</v>
      </c>
    </row>
    <row r="89" spans="1:8" x14ac:dyDescent="0.25">
      <c r="A89" s="7">
        <v>104</v>
      </c>
      <c r="B89" s="7" t="s">
        <v>1564</v>
      </c>
      <c r="C89" s="7" t="s">
        <v>359</v>
      </c>
      <c r="D89" s="7" t="s">
        <v>360</v>
      </c>
      <c r="E89" s="7" t="s">
        <v>1258</v>
      </c>
      <c r="F89" s="7" t="s">
        <v>1258</v>
      </c>
      <c r="G89" s="7" t="s">
        <v>1258</v>
      </c>
      <c r="H89" s="7" t="s">
        <v>1258</v>
      </c>
    </row>
    <row r="90" spans="1:8" x14ac:dyDescent="0.25">
      <c r="A90" s="7">
        <v>107</v>
      </c>
      <c r="B90" s="7" t="s">
        <v>1564</v>
      </c>
      <c r="C90" s="7" t="s">
        <v>354</v>
      </c>
      <c r="D90" s="7" t="s">
        <v>360</v>
      </c>
      <c r="E90" s="7" t="s">
        <v>1336</v>
      </c>
      <c r="F90" s="7" t="s">
        <v>1337</v>
      </c>
      <c r="G90" s="7" t="s">
        <v>1383</v>
      </c>
      <c r="H90" s="7" t="s">
        <v>1389</v>
      </c>
    </row>
    <row r="91" spans="1:8" x14ac:dyDescent="0.25">
      <c r="A91" s="7" t="s">
        <v>1395</v>
      </c>
      <c r="B91" s="7" t="s">
        <v>1564</v>
      </c>
      <c r="C91" s="7" t="s">
        <v>1435</v>
      </c>
      <c r="D91" s="7" t="s">
        <v>358</v>
      </c>
      <c r="E91" s="7" t="s">
        <v>1566</v>
      </c>
      <c r="F91" s="7" t="s">
        <v>1434</v>
      </c>
      <c r="G91" s="7" t="s">
        <v>1434</v>
      </c>
      <c r="H91" s="7" t="s">
        <v>1319</v>
      </c>
    </row>
    <row r="92" spans="1:8" x14ac:dyDescent="0.25">
      <c r="A92" s="7">
        <v>109</v>
      </c>
      <c r="B92" s="7" t="s">
        <v>1564</v>
      </c>
      <c r="C92" s="7" t="s">
        <v>357</v>
      </c>
      <c r="D92" s="7" t="s">
        <v>360</v>
      </c>
      <c r="E92" s="7" t="s">
        <v>1287</v>
      </c>
      <c r="F92" s="7" t="s">
        <v>1286</v>
      </c>
      <c r="G92" s="7" t="s">
        <v>1590</v>
      </c>
      <c r="H92" s="7" t="s">
        <v>1389</v>
      </c>
    </row>
    <row r="93" spans="1:8" x14ac:dyDescent="0.25">
      <c r="A93" s="7">
        <v>110</v>
      </c>
      <c r="B93" s="7" t="s">
        <v>1564</v>
      </c>
      <c r="C93" s="7" t="s">
        <v>1435</v>
      </c>
      <c r="D93" s="7" t="s">
        <v>358</v>
      </c>
      <c r="E93" s="7" t="s">
        <v>1389</v>
      </c>
      <c r="F93" s="7" t="s">
        <v>413</v>
      </c>
      <c r="G93" s="7" t="s">
        <v>413</v>
      </c>
      <c r="H93" s="7" t="s">
        <v>1389</v>
      </c>
    </row>
    <row r="94" spans="1:8" x14ac:dyDescent="0.25">
      <c r="A94" s="7" t="s">
        <v>1397</v>
      </c>
      <c r="B94" s="7" t="s">
        <v>1564</v>
      </c>
      <c r="C94" s="7" t="s">
        <v>1457</v>
      </c>
      <c r="D94" s="7" t="s">
        <v>358</v>
      </c>
      <c r="E94" s="7" t="s">
        <v>1458</v>
      </c>
      <c r="F94" s="7" t="s">
        <v>436</v>
      </c>
      <c r="G94" s="7" t="s">
        <v>1459</v>
      </c>
      <c r="H94" s="7" t="s">
        <v>1389</v>
      </c>
    </row>
    <row r="95" spans="1:8" x14ac:dyDescent="0.25">
      <c r="A95" s="7" t="s">
        <v>1396</v>
      </c>
      <c r="B95" s="7" t="s">
        <v>1564</v>
      </c>
      <c r="C95" s="7" t="s">
        <v>5</v>
      </c>
      <c r="D95" s="7" t="s">
        <v>358</v>
      </c>
      <c r="E95" s="7" t="s">
        <v>1436</v>
      </c>
      <c r="F95" s="7" t="s">
        <v>1437</v>
      </c>
      <c r="G95" s="7" t="s">
        <v>413</v>
      </c>
      <c r="H95" s="7" t="s">
        <v>413</v>
      </c>
    </row>
    <row r="96" spans="1:8" x14ac:dyDescent="0.25">
      <c r="A96" s="7" t="s">
        <v>260</v>
      </c>
      <c r="B96" s="7" t="s">
        <v>1564</v>
      </c>
      <c r="C96" s="7" t="s">
        <v>144</v>
      </c>
      <c r="D96" s="7" t="s">
        <v>358</v>
      </c>
      <c r="E96" s="7" t="s">
        <v>1566</v>
      </c>
      <c r="F96" s="7" t="s">
        <v>512</v>
      </c>
      <c r="G96" s="7" t="s">
        <v>1389</v>
      </c>
      <c r="H96" s="7" t="s">
        <v>1389</v>
      </c>
    </row>
    <row r="97" spans="1:8" x14ac:dyDescent="0.25">
      <c r="A97" s="7">
        <v>114</v>
      </c>
      <c r="B97" s="7" t="s">
        <v>1564</v>
      </c>
      <c r="C97" s="7" t="s">
        <v>356</v>
      </c>
      <c r="D97" s="7" t="s">
        <v>360</v>
      </c>
      <c r="E97" s="7" t="s">
        <v>1349</v>
      </c>
      <c r="F97" s="7" t="s">
        <v>1319</v>
      </c>
      <c r="G97" s="7" t="s">
        <v>1319</v>
      </c>
      <c r="H97" s="7" t="s">
        <v>1389</v>
      </c>
    </row>
    <row r="98" spans="1:8" x14ac:dyDescent="0.25">
      <c r="A98" s="9">
        <v>117</v>
      </c>
      <c r="B98" s="9" t="s">
        <v>1564</v>
      </c>
      <c r="C98" s="9" t="s">
        <v>357</v>
      </c>
      <c r="D98" s="9" t="s">
        <v>360</v>
      </c>
      <c r="E98" s="9" t="s">
        <v>1566</v>
      </c>
      <c r="F98" s="9" t="s">
        <v>1571</v>
      </c>
      <c r="G98" s="9" t="s">
        <v>1325</v>
      </c>
      <c r="H98" s="9" t="s">
        <v>1389</v>
      </c>
    </row>
    <row r="99" spans="1:8" x14ac:dyDescent="0.25">
      <c r="A99" s="7">
        <v>119</v>
      </c>
      <c r="B99" s="7" t="s">
        <v>1564</v>
      </c>
      <c r="C99" s="7" t="s">
        <v>355</v>
      </c>
      <c r="D99" s="7" t="s">
        <v>360</v>
      </c>
      <c r="E99" s="7" t="s">
        <v>1259</v>
      </c>
      <c r="F99" s="7" t="s">
        <v>690</v>
      </c>
      <c r="G99" s="7" t="s">
        <v>419</v>
      </c>
      <c r="H99" s="7" t="s">
        <v>1443</v>
      </c>
    </row>
    <row r="100" spans="1:8" x14ac:dyDescent="0.25">
      <c r="A100" s="7" t="s">
        <v>1398</v>
      </c>
      <c r="B100" s="7" t="s">
        <v>1564</v>
      </c>
      <c r="C100" s="7" t="s">
        <v>337</v>
      </c>
      <c r="D100" s="7" t="s">
        <v>358</v>
      </c>
      <c r="E100" s="7" t="s">
        <v>1389</v>
      </c>
      <c r="F100" s="7" t="s">
        <v>411</v>
      </c>
      <c r="G100" s="7" t="s">
        <v>411</v>
      </c>
      <c r="H100" s="7" t="s">
        <v>411</v>
      </c>
    </row>
    <row r="101" spans="1:8" x14ac:dyDescent="0.25">
      <c r="A101" s="7" t="s">
        <v>1399</v>
      </c>
      <c r="B101" s="7" t="s">
        <v>1564</v>
      </c>
      <c r="C101" s="7" t="s">
        <v>5</v>
      </c>
      <c r="D101" s="7" t="s">
        <v>358</v>
      </c>
      <c r="E101" s="7" t="s">
        <v>1438</v>
      </c>
      <c r="F101" s="7" t="s">
        <v>1572</v>
      </c>
      <c r="G101" s="7" t="s">
        <v>419</v>
      </c>
      <c r="H101" s="7" t="s">
        <v>1389</v>
      </c>
    </row>
    <row r="102" spans="1:8" x14ac:dyDescent="0.25">
      <c r="A102" s="7" t="s">
        <v>261</v>
      </c>
      <c r="B102" s="7" t="s">
        <v>1564</v>
      </c>
      <c r="C102" s="7" t="s">
        <v>144</v>
      </c>
      <c r="D102" s="7" t="s">
        <v>358</v>
      </c>
      <c r="E102" s="7" t="s">
        <v>1566</v>
      </c>
      <c r="F102" s="7" t="s">
        <v>1324</v>
      </c>
      <c r="G102" s="7" t="s">
        <v>1324</v>
      </c>
      <c r="H102" s="7" t="s">
        <v>1322</v>
      </c>
    </row>
    <row r="103" spans="1:8" x14ac:dyDescent="0.25">
      <c r="A103" s="7" t="s">
        <v>262</v>
      </c>
      <c r="B103" s="7" t="s">
        <v>1564</v>
      </c>
      <c r="C103" s="7" t="s">
        <v>1460</v>
      </c>
      <c r="D103" s="7" t="s">
        <v>358</v>
      </c>
      <c r="E103" s="7" t="s">
        <v>1316</v>
      </c>
      <c r="F103" s="7" t="s">
        <v>427</v>
      </c>
      <c r="G103" s="7" t="s">
        <v>427</v>
      </c>
      <c r="H103" s="7" t="s">
        <v>427</v>
      </c>
    </row>
    <row r="104" spans="1:8" x14ac:dyDescent="0.25">
      <c r="A104" s="7" t="s">
        <v>263</v>
      </c>
      <c r="B104" s="7" t="s">
        <v>1564</v>
      </c>
      <c r="C104" s="7" t="s">
        <v>1449</v>
      </c>
      <c r="D104" s="7" t="s">
        <v>358</v>
      </c>
      <c r="E104" s="7" t="s">
        <v>1591</v>
      </c>
      <c r="F104" s="7" t="s">
        <v>1328</v>
      </c>
      <c r="G104" s="7" t="s">
        <v>1328</v>
      </c>
      <c r="H104" s="7" t="s">
        <v>512</v>
      </c>
    </row>
    <row r="105" spans="1:8" x14ac:dyDescent="0.25">
      <c r="A105" s="7" t="s">
        <v>264</v>
      </c>
      <c r="B105" s="7" t="s">
        <v>1564</v>
      </c>
      <c r="C105" s="7" t="s">
        <v>1435</v>
      </c>
      <c r="D105" s="7" t="s">
        <v>358</v>
      </c>
      <c r="E105" s="7" t="s">
        <v>1245</v>
      </c>
      <c r="F105" s="7" t="s">
        <v>1317</v>
      </c>
      <c r="G105" s="7" t="s">
        <v>413</v>
      </c>
      <c r="H105" s="7" t="s">
        <v>413</v>
      </c>
    </row>
    <row r="106" spans="1:8" x14ac:dyDescent="0.25">
      <c r="A106" s="7" t="s">
        <v>265</v>
      </c>
      <c r="B106" s="7" t="s">
        <v>1564</v>
      </c>
      <c r="C106" s="7" t="s">
        <v>1461</v>
      </c>
      <c r="D106" s="7" t="s">
        <v>358</v>
      </c>
      <c r="E106" s="7" t="s">
        <v>1260</v>
      </c>
      <c r="F106" s="7" t="s">
        <v>437</v>
      </c>
      <c r="G106" s="7" t="s">
        <v>1382</v>
      </c>
      <c r="H106" s="7" t="s">
        <v>1389</v>
      </c>
    </row>
    <row r="107" spans="1:8" x14ac:dyDescent="0.25">
      <c r="A107" s="7" t="s">
        <v>691</v>
      </c>
      <c r="B107" s="7" t="s">
        <v>1564</v>
      </c>
      <c r="C107" s="7" t="s">
        <v>356</v>
      </c>
      <c r="D107" s="7" t="s">
        <v>360</v>
      </c>
      <c r="E107" s="7" t="s">
        <v>433</v>
      </c>
      <c r="F107" s="7" t="s">
        <v>433</v>
      </c>
      <c r="G107" s="7" t="s">
        <v>433</v>
      </c>
      <c r="H107" s="7" t="s">
        <v>1389</v>
      </c>
    </row>
    <row r="108" spans="1:8" x14ac:dyDescent="0.25">
      <c r="A108" s="7" t="s">
        <v>266</v>
      </c>
      <c r="B108" s="7" t="s">
        <v>1564</v>
      </c>
      <c r="C108" s="7" t="s">
        <v>343</v>
      </c>
      <c r="D108" s="7" t="s">
        <v>358</v>
      </c>
      <c r="E108" s="7" t="s">
        <v>1343</v>
      </c>
      <c r="F108" s="7" t="s">
        <v>1344</v>
      </c>
      <c r="G108" s="7" t="s">
        <v>1345</v>
      </c>
      <c r="H108" s="7" t="s">
        <v>440</v>
      </c>
    </row>
    <row r="109" spans="1:8" x14ac:dyDescent="0.25">
      <c r="A109" s="7" t="s">
        <v>267</v>
      </c>
      <c r="B109" s="7" t="s">
        <v>1564</v>
      </c>
      <c r="C109" s="7" t="s">
        <v>144</v>
      </c>
      <c r="D109" s="7" t="s">
        <v>358</v>
      </c>
      <c r="E109" s="7" t="s">
        <v>1261</v>
      </c>
      <c r="F109" s="7" t="s">
        <v>1366</v>
      </c>
      <c r="G109" s="7" t="s">
        <v>419</v>
      </c>
      <c r="H109" s="7" t="s">
        <v>1389</v>
      </c>
    </row>
    <row r="110" spans="1:8" x14ac:dyDescent="0.25">
      <c r="A110" s="7">
        <v>132</v>
      </c>
      <c r="B110" s="7" t="s">
        <v>1564</v>
      </c>
      <c r="C110" s="7" t="s">
        <v>357</v>
      </c>
      <c r="D110" s="7" t="s">
        <v>360</v>
      </c>
      <c r="E110" s="7" t="s">
        <v>1566</v>
      </c>
      <c r="F110" s="7" t="s">
        <v>419</v>
      </c>
      <c r="G110" s="7" t="s">
        <v>1389</v>
      </c>
      <c r="H110" s="7" t="s">
        <v>1389</v>
      </c>
    </row>
    <row r="111" spans="1:8" x14ac:dyDescent="0.25">
      <c r="A111" s="7">
        <v>133</v>
      </c>
      <c r="B111" s="7" t="s">
        <v>1564</v>
      </c>
      <c r="C111" s="7" t="s">
        <v>354</v>
      </c>
      <c r="D111" s="7" t="s">
        <v>360</v>
      </c>
      <c r="E111" s="7" t="s">
        <v>418</v>
      </c>
      <c r="F111" s="7" t="s">
        <v>418</v>
      </c>
      <c r="G111" s="7" t="s">
        <v>418</v>
      </c>
      <c r="H111" s="7" t="s">
        <v>418</v>
      </c>
    </row>
    <row r="112" spans="1:8" x14ac:dyDescent="0.25">
      <c r="A112" s="7">
        <v>135</v>
      </c>
      <c r="B112" s="7" t="s">
        <v>1564</v>
      </c>
      <c r="C112" s="7" t="s">
        <v>355</v>
      </c>
      <c r="D112" s="7" t="s">
        <v>360</v>
      </c>
      <c r="E112" s="7" t="s">
        <v>414</v>
      </c>
      <c r="F112" s="7" t="s">
        <v>415</v>
      </c>
      <c r="G112" s="7" t="s">
        <v>415</v>
      </c>
      <c r="H112" s="7" t="s">
        <v>1389</v>
      </c>
    </row>
    <row r="113" spans="1:8" x14ac:dyDescent="0.25">
      <c r="A113" s="7" t="s">
        <v>1400</v>
      </c>
      <c r="B113" s="7" t="s">
        <v>1564</v>
      </c>
      <c r="C113" s="7" t="s">
        <v>1439</v>
      </c>
      <c r="D113" s="7" t="s">
        <v>358</v>
      </c>
      <c r="E113" s="7" t="s">
        <v>1440</v>
      </c>
      <c r="F113" s="7" t="s">
        <v>1441</v>
      </c>
      <c r="G113" s="7" t="s">
        <v>419</v>
      </c>
      <c r="H113" s="7" t="s">
        <v>427</v>
      </c>
    </row>
    <row r="114" spans="1:8" x14ac:dyDescent="0.25">
      <c r="A114" s="7">
        <v>139</v>
      </c>
      <c r="B114" s="7" t="s">
        <v>1564</v>
      </c>
      <c r="C114" s="7" t="s">
        <v>355</v>
      </c>
      <c r="D114" s="7" t="s">
        <v>360</v>
      </c>
      <c r="E114" s="7" t="s">
        <v>1566</v>
      </c>
      <c r="F114" s="7" t="s">
        <v>1573</v>
      </c>
      <c r="G114" s="7" t="s">
        <v>1574</v>
      </c>
      <c r="H114" s="7" t="s">
        <v>1443</v>
      </c>
    </row>
    <row r="115" spans="1:8" x14ac:dyDescent="0.25">
      <c r="A115" s="7" t="s">
        <v>268</v>
      </c>
      <c r="B115" s="7" t="s">
        <v>1564</v>
      </c>
      <c r="C115" s="7" t="s">
        <v>1445</v>
      </c>
      <c r="D115" s="7" t="s">
        <v>358</v>
      </c>
      <c r="E115" s="7" t="s">
        <v>1262</v>
      </c>
      <c r="F115" s="7" t="s">
        <v>430</v>
      </c>
      <c r="G115" s="7" t="s">
        <v>1443</v>
      </c>
      <c r="H115" s="7" t="s">
        <v>419</v>
      </c>
    </row>
    <row r="116" spans="1:8" x14ac:dyDescent="0.25">
      <c r="A116" s="7" t="s">
        <v>269</v>
      </c>
      <c r="B116" s="7" t="s">
        <v>1564</v>
      </c>
      <c r="C116" s="7" t="s">
        <v>1462</v>
      </c>
      <c r="D116" s="7" t="s">
        <v>358</v>
      </c>
      <c r="E116" s="7" t="s">
        <v>1566</v>
      </c>
      <c r="F116" s="7" t="s">
        <v>679</v>
      </c>
      <c r="G116" s="7" t="s">
        <v>679</v>
      </c>
      <c r="H116" s="7" t="s">
        <v>412</v>
      </c>
    </row>
    <row r="117" spans="1:8" x14ac:dyDescent="0.25">
      <c r="A117" s="7">
        <v>142</v>
      </c>
      <c r="B117" s="7" t="s">
        <v>1564</v>
      </c>
      <c r="C117" s="7" t="s">
        <v>359</v>
      </c>
      <c r="D117" s="7" t="s">
        <v>360</v>
      </c>
      <c r="E117" s="7" t="s">
        <v>1591</v>
      </c>
      <c r="F117" s="7" t="s">
        <v>1591</v>
      </c>
      <c r="G117" s="7" t="s">
        <v>1591</v>
      </c>
      <c r="H117" s="7" t="s">
        <v>1389</v>
      </c>
    </row>
    <row r="118" spans="1:8" x14ac:dyDescent="0.25">
      <c r="A118" s="7" t="s">
        <v>270</v>
      </c>
      <c r="B118" s="7" t="s">
        <v>1564</v>
      </c>
      <c r="C118" s="7" t="s">
        <v>1456</v>
      </c>
      <c r="D118" s="7" t="s">
        <v>358</v>
      </c>
      <c r="E118" s="7" t="s">
        <v>1566</v>
      </c>
      <c r="F118" s="7" t="s">
        <v>413</v>
      </c>
      <c r="G118" s="7" t="s">
        <v>413</v>
      </c>
      <c r="H118" s="7" t="s">
        <v>413</v>
      </c>
    </row>
    <row r="119" spans="1:8" x14ac:dyDescent="0.25">
      <c r="A119" s="7">
        <v>144</v>
      </c>
      <c r="B119" s="7" t="s">
        <v>1564</v>
      </c>
      <c r="C119" s="7" t="s">
        <v>355</v>
      </c>
      <c r="D119" s="7" t="s">
        <v>360</v>
      </c>
      <c r="E119" s="7" t="s">
        <v>1566</v>
      </c>
      <c r="F119" s="7" t="s">
        <v>1575</v>
      </c>
      <c r="G119" s="7" t="s">
        <v>1443</v>
      </c>
      <c r="H119" s="7" t="s">
        <v>1389</v>
      </c>
    </row>
    <row r="120" spans="1:8" x14ac:dyDescent="0.25">
      <c r="A120" s="7" t="s">
        <v>271</v>
      </c>
      <c r="B120" s="7" t="s">
        <v>1564</v>
      </c>
      <c r="C120" s="7" t="s">
        <v>145</v>
      </c>
      <c r="D120" s="7" t="s">
        <v>358</v>
      </c>
      <c r="E120" s="7" t="s">
        <v>443</v>
      </c>
      <c r="F120" s="7" t="s">
        <v>415</v>
      </c>
      <c r="G120" s="7" t="s">
        <v>415</v>
      </c>
      <c r="H120" s="7" t="s">
        <v>415</v>
      </c>
    </row>
    <row r="121" spans="1:8" x14ac:dyDescent="0.25">
      <c r="A121" s="7" t="s">
        <v>1401</v>
      </c>
      <c r="B121" s="7" t="s">
        <v>1564</v>
      </c>
      <c r="C121" s="7" t="s">
        <v>145</v>
      </c>
      <c r="D121" s="7" t="s">
        <v>358</v>
      </c>
      <c r="E121" s="7" t="s">
        <v>1566</v>
      </c>
      <c r="F121" s="7" t="s">
        <v>413</v>
      </c>
      <c r="G121" s="7" t="s">
        <v>413</v>
      </c>
      <c r="H121" s="7" t="s">
        <v>413</v>
      </c>
    </row>
    <row r="122" spans="1:8" x14ac:dyDescent="0.25">
      <c r="A122" s="7" t="s">
        <v>272</v>
      </c>
      <c r="B122" s="7" t="s">
        <v>1564</v>
      </c>
      <c r="C122" s="7" t="s">
        <v>1449</v>
      </c>
      <c r="D122" s="7" t="s">
        <v>358</v>
      </c>
      <c r="E122" s="7" t="s">
        <v>416</v>
      </c>
      <c r="F122" s="7" t="s">
        <v>416</v>
      </c>
      <c r="G122" s="7" t="s">
        <v>1289</v>
      </c>
      <c r="H122" s="7" t="s">
        <v>1389</v>
      </c>
    </row>
    <row r="123" spans="1:8" x14ac:dyDescent="0.25">
      <c r="A123" s="7">
        <v>150</v>
      </c>
      <c r="B123" s="7" t="s">
        <v>1564</v>
      </c>
      <c r="C123" s="7" t="s">
        <v>356</v>
      </c>
      <c r="D123" s="7" t="s">
        <v>360</v>
      </c>
      <c r="E123" s="7" t="s">
        <v>1263</v>
      </c>
      <c r="F123" s="7" t="s">
        <v>1367</v>
      </c>
      <c r="G123" s="7" t="s">
        <v>419</v>
      </c>
      <c r="H123" s="7" t="s">
        <v>1389</v>
      </c>
    </row>
    <row r="124" spans="1:8" x14ac:dyDescent="0.25">
      <c r="A124" s="7">
        <v>151</v>
      </c>
      <c r="B124" s="7" t="s">
        <v>1564</v>
      </c>
      <c r="C124" s="7" t="s">
        <v>359</v>
      </c>
      <c r="D124" s="7" t="s">
        <v>360</v>
      </c>
      <c r="E124" s="7" t="s">
        <v>1591</v>
      </c>
      <c r="F124" s="7" t="s">
        <v>1591</v>
      </c>
      <c r="G124" s="7" t="s">
        <v>428</v>
      </c>
      <c r="H124" s="7" t="s">
        <v>440</v>
      </c>
    </row>
    <row r="125" spans="1:8" x14ac:dyDescent="0.25">
      <c r="A125" s="7">
        <v>152</v>
      </c>
      <c r="B125" s="7" t="s">
        <v>1564</v>
      </c>
      <c r="C125" s="7" t="s">
        <v>357</v>
      </c>
      <c r="D125" s="7" t="s">
        <v>360</v>
      </c>
      <c r="E125" s="7" t="s">
        <v>1276</v>
      </c>
      <c r="F125" s="7" t="s">
        <v>1305</v>
      </c>
      <c r="G125" s="7" t="s">
        <v>1305</v>
      </c>
      <c r="H125" s="7" t="s">
        <v>1389</v>
      </c>
    </row>
    <row r="126" spans="1:8" x14ac:dyDescent="0.25">
      <c r="A126" s="7" t="s">
        <v>273</v>
      </c>
      <c r="B126" s="7" t="s">
        <v>1564</v>
      </c>
      <c r="C126" s="7" t="s">
        <v>1456</v>
      </c>
      <c r="D126" s="7" t="s">
        <v>358</v>
      </c>
      <c r="E126" s="7" t="s">
        <v>1566</v>
      </c>
      <c r="F126" s="7" t="s">
        <v>413</v>
      </c>
      <c r="G126" s="7" t="s">
        <v>413</v>
      </c>
      <c r="H126" s="7" t="s">
        <v>1389</v>
      </c>
    </row>
    <row r="127" spans="1:8" x14ac:dyDescent="0.25">
      <c r="A127" s="7">
        <v>155</v>
      </c>
      <c r="B127" s="7" t="s">
        <v>1564</v>
      </c>
      <c r="C127" s="7" t="s">
        <v>146</v>
      </c>
      <c r="D127" s="7" t="s">
        <v>358</v>
      </c>
      <c r="E127" s="7" t="s">
        <v>1566</v>
      </c>
      <c r="F127" s="7" t="s">
        <v>1566</v>
      </c>
      <c r="G127" s="7" t="s">
        <v>413</v>
      </c>
      <c r="H127" s="7" t="s">
        <v>413</v>
      </c>
    </row>
    <row r="128" spans="1:8" x14ac:dyDescent="0.25">
      <c r="A128" s="7" t="s">
        <v>274</v>
      </c>
      <c r="B128" s="7" t="s">
        <v>1564</v>
      </c>
      <c r="C128" s="7" t="s">
        <v>1463</v>
      </c>
      <c r="D128" s="7" t="s">
        <v>358</v>
      </c>
      <c r="E128" s="7" t="s">
        <v>443</v>
      </c>
      <c r="F128" s="7" t="s">
        <v>515</v>
      </c>
      <c r="G128" s="7" t="s">
        <v>690</v>
      </c>
      <c r="H128" s="7" t="s">
        <v>683</v>
      </c>
    </row>
    <row r="129" spans="1:8" x14ac:dyDescent="0.25">
      <c r="A129" s="7" t="s">
        <v>275</v>
      </c>
      <c r="B129" s="7" t="s">
        <v>1564</v>
      </c>
      <c r="C129" s="7" t="s">
        <v>5</v>
      </c>
      <c r="D129" s="7" t="s">
        <v>358</v>
      </c>
      <c r="E129" s="7" t="s">
        <v>1566</v>
      </c>
      <c r="F129" s="7" t="s">
        <v>1566</v>
      </c>
      <c r="G129" s="7" t="s">
        <v>419</v>
      </c>
      <c r="H129" s="7" t="s">
        <v>1389</v>
      </c>
    </row>
    <row r="130" spans="1:8" x14ac:dyDescent="0.25">
      <c r="A130" s="7">
        <v>159</v>
      </c>
      <c r="B130" s="7" t="s">
        <v>1564</v>
      </c>
      <c r="C130" s="7" t="s">
        <v>354</v>
      </c>
      <c r="D130" s="7" t="s">
        <v>360</v>
      </c>
      <c r="E130" s="7" t="s">
        <v>1256</v>
      </c>
      <c r="F130" s="7" t="s">
        <v>1567</v>
      </c>
      <c r="G130" s="7" t="s">
        <v>419</v>
      </c>
      <c r="H130" s="7" t="s">
        <v>1389</v>
      </c>
    </row>
    <row r="131" spans="1:8" x14ac:dyDescent="0.25">
      <c r="A131" s="7">
        <v>160</v>
      </c>
      <c r="B131" s="7" t="s">
        <v>1564</v>
      </c>
      <c r="C131" s="7" t="s">
        <v>355</v>
      </c>
      <c r="D131" s="7" t="s">
        <v>360</v>
      </c>
      <c r="E131" s="7" t="s">
        <v>1307</v>
      </c>
      <c r="F131" s="7" t="s">
        <v>1308</v>
      </c>
      <c r="G131" s="7" t="s">
        <v>1308</v>
      </c>
      <c r="H131" s="7" t="s">
        <v>1309</v>
      </c>
    </row>
    <row r="132" spans="1:8" x14ac:dyDescent="0.25">
      <c r="A132" s="7">
        <v>161</v>
      </c>
      <c r="B132" s="7" t="s">
        <v>1564</v>
      </c>
      <c r="C132" s="7" t="s">
        <v>354</v>
      </c>
      <c r="D132" s="7" t="s">
        <v>360</v>
      </c>
      <c r="E132" s="7" t="s">
        <v>434</v>
      </c>
      <c r="F132" s="7" t="s">
        <v>411</v>
      </c>
      <c r="G132" s="7" t="s">
        <v>1381</v>
      </c>
      <c r="H132" s="7" t="s">
        <v>1389</v>
      </c>
    </row>
    <row r="133" spans="1:8" x14ac:dyDescent="0.25">
      <c r="A133" s="9" t="s">
        <v>276</v>
      </c>
      <c r="B133" s="9" t="s">
        <v>1564</v>
      </c>
      <c r="C133" s="9" t="s">
        <v>144</v>
      </c>
      <c r="D133" s="9" t="s">
        <v>358</v>
      </c>
      <c r="E133" s="9" t="s">
        <v>1566</v>
      </c>
      <c r="F133" s="9" t="s">
        <v>415</v>
      </c>
      <c r="G133" s="9" t="s">
        <v>433</v>
      </c>
      <c r="H133" s="9" t="s">
        <v>1389</v>
      </c>
    </row>
    <row r="134" spans="1:8" x14ac:dyDescent="0.25">
      <c r="A134" s="7">
        <v>163</v>
      </c>
      <c r="B134" s="7" t="s">
        <v>1564</v>
      </c>
      <c r="C134" s="7" t="s">
        <v>355</v>
      </c>
      <c r="D134" s="7" t="s">
        <v>360</v>
      </c>
      <c r="E134" s="7" t="s">
        <v>1304</v>
      </c>
      <c r="F134" s="7" t="s">
        <v>690</v>
      </c>
      <c r="G134" s="7" t="s">
        <v>690</v>
      </c>
      <c r="H134" s="7" t="s">
        <v>1389</v>
      </c>
    </row>
    <row r="135" spans="1:8" x14ac:dyDescent="0.25">
      <c r="A135" s="7" t="s">
        <v>1402</v>
      </c>
      <c r="B135" s="7" t="s">
        <v>1564</v>
      </c>
      <c r="C135" s="7" t="s">
        <v>1442</v>
      </c>
      <c r="D135" s="7" t="s">
        <v>358</v>
      </c>
      <c r="E135" s="7" t="s">
        <v>443</v>
      </c>
      <c r="F135" s="7" t="s">
        <v>1443</v>
      </c>
      <c r="G135" s="7" t="s">
        <v>1389</v>
      </c>
      <c r="H135" s="7" t="s">
        <v>1389</v>
      </c>
    </row>
    <row r="136" spans="1:8" x14ac:dyDescent="0.25">
      <c r="A136" s="9">
        <v>165</v>
      </c>
      <c r="B136" s="9" t="s">
        <v>1564</v>
      </c>
      <c r="C136" s="9" t="s">
        <v>359</v>
      </c>
      <c r="D136" s="9" t="s">
        <v>360</v>
      </c>
      <c r="E136" s="9" t="s">
        <v>1281</v>
      </c>
      <c r="F136" s="9" t="s">
        <v>1576</v>
      </c>
      <c r="G136" s="9" t="s">
        <v>428</v>
      </c>
      <c r="H136" s="9" t="s">
        <v>440</v>
      </c>
    </row>
    <row r="137" spans="1:8" x14ac:dyDescent="0.25">
      <c r="A137" s="9" t="s">
        <v>277</v>
      </c>
      <c r="B137" s="9" t="s">
        <v>1564</v>
      </c>
      <c r="C137" s="9" t="s">
        <v>1464</v>
      </c>
      <c r="D137" s="9" t="s">
        <v>358</v>
      </c>
      <c r="E137" s="9" t="s">
        <v>1566</v>
      </c>
      <c r="F137" s="9" t="s">
        <v>418</v>
      </c>
      <c r="G137" s="9" t="s">
        <v>418</v>
      </c>
      <c r="H137" s="9" t="s">
        <v>1389</v>
      </c>
    </row>
    <row r="138" spans="1:8" x14ac:dyDescent="0.25">
      <c r="A138" s="9">
        <v>168</v>
      </c>
      <c r="B138" s="9" t="s">
        <v>1564</v>
      </c>
      <c r="C138" s="9" t="s">
        <v>359</v>
      </c>
      <c r="D138" s="9" t="s">
        <v>360</v>
      </c>
      <c r="E138" s="9" t="s">
        <v>1264</v>
      </c>
      <c r="F138" s="9" t="s">
        <v>1389</v>
      </c>
      <c r="G138" s="9" t="s">
        <v>1389</v>
      </c>
      <c r="H138" s="9" t="s">
        <v>1389</v>
      </c>
    </row>
    <row r="139" spans="1:8" x14ac:dyDescent="0.25">
      <c r="A139" s="9">
        <v>169</v>
      </c>
      <c r="B139" s="9" t="s">
        <v>1564</v>
      </c>
      <c r="C139" s="9" t="s">
        <v>359</v>
      </c>
      <c r="D139" s="9" t="s">
        <v>360</v>
      </c>
      <c r="E139" s="9" t="s">
        <v>434</v>
      </c>
      <c r="F139" s="9" t="s">
        <v>434</v>
      </c>
      <c r="G139" s="9" t="s">
        <v>427</v>
      </c>
      <c r="H139" s="9" t="s">
        <v>427</v>
      </c>
    </row>
    <row r="140" spans="1:8" x14ac:dyDescent="0.25">
      <c r="A140" s="9">
        <v>170</v>
      </c>
      <c r="B140" s="9" t="s">
        <v>1564</v>
      </c>
      <c r="C140" s="9" t="s">
        <v>359</v>
      </c>
      <c r="D140" s="9" t="s">
        <v>360</v>
      </c>
      <c r="E140" s="9" t="s">
        <v>429</v>
      </c>
      <c r="F140" s="9" t="s">
        <v>690</v>
      </c>
      <c r="G140" s="9" t="s">
        <v>429</v>
      </c>
      <c r="H140" s="9" t="s">
        <v>429</v>
      </c>
    </row>
    <row r="141" spans="1:8" x14ac:dyDescent="0.25">
      <c r="A141" s="9" t="s">
        <v>278</v>
      </c>
      <c r="B141" s="9" t="s">
        <v>1564</v>
      </c>
      <c r="C141" s="9" t="s">
        <v>338</v>
      </c>
      <c r="D141" s="9" t="s">
        <v>358</v>
      </c>
      <c r="E141" s="9" t="s">
        <v>1283</v>
      </c>
      <c r="F141" s="9" t="s">
        <v>1283</v>
      </c>
      <c r="G141" s="9" t="s">
        <v>690</v>
      </c>
      <c r="H141" s="9" t="s">
        <v>440</v>
      </c>
    </row>
    <row r="142" spans="1:8" x14ac:dyDescent="0.25">
      <c r="A142" s="9" t="s">
        <v>279</v>
      </c>
      <c r="B142" s="9" t="s">
        <v>1564</v>
      </c>
      <c r="C142" s="9" t="s">
        <v>144</v>
      </c>
      <c r="D142" s="9" t="s">
        <v>358</v>
      </c>
      <c r="E142" s="9" t="s">
        <v>443</v>
      </c>
      <c r="F142" s="9" t="s">
        <v>443</v>
      </c>
      <c r="G142" s="9" t="s">
        <v>419</v>
      </c>
      <c r="H142" s="9" t="s">
        <v>1389</v>
      </c>
    </row>
    <row r="143" spans="1:8" x14ac:dyDescent="0.25">
      <c r="A143" s="9" t="s">
        <v>1403</v>
      </c>
      <c r="B143" s="9" t="s">
        <v>336</v>
      </c>
      <c r="C143" s="8" t="s">
        <v>1466</v>
      </c>
      <c r="D143" s="9" t="s">
        <v>358</v>
      </c>
      <c r="E143" s="9" t="s">
        <v>1349</v>
      </c>
      <c r="F143" s="9" t="s">
        <v>413</v>
      </c>
      <c r="G143" s="9" t="s">
        <v>413</v>
      </c>
      <c r="H143" s="9" t="s">
        <v>419</v>
      </c>
    </row>
    <row r="144" spans="1:8" x14ac:dyDescent="0.25">
      <c r="A144" s="9" t="s">
        <v>1404</v>
      </c>
      <c r="B144" s="9" t="s">
        <v>336</v>
      </c>
      <c r="C144" s="8" t="s">
        <v>1467</v>
      </c>
      <c r="D144" s="9" t="s">
        <v>358</v>
      </c>
      <c r="E144" s="9" t="s">
        <v>1260</v>
      </c>
      <c r="F144" s="9" t="s">
        <v>1260</v>
      </c>
      <c r="G144" s="9" t="s">
        <v>419</v>
      </c>
      <c r="H144" s="9" t="s">
        <v>419</v>
      </c>
    </row>
    <row r="145" spans="1:8" x14ac:dyDescent="0.25">
      <c r="A145" s="7">
        <v>207</v>
      </c>
      <c r="B145" s="7" t="s">
        <v>336</v>
      </c>
      <c r="C145" s="7" t="s">
        <v>359</v>
      </c>
      <c r="D145" s="7" t="s">
        <v>360</v>
      </c>
      <c r="E145" s="7" t="s">
        <v>1577</v>
      </c>
      <c r="F145" s="7" t="s">
        <v>1327</v>
      </c>
      <c r="G145" s="7" t="s">
        <v>416</v>
      </c>
      <c r="H145" s="7" t="s">
        <v>442</v>
      </c>
    </row>
    <row r="146" spans="1:8" x14ac:dyDescent="0.25">
      <c r="A146" s="9" t="s">
        <v>280</v>
      </c>
      <c r="B146" s="9" t="s">
        <v>336</v>
      </c>
      <c r="C146" s="9" t="s">
        <v>344</v>
      </c>
      <c r="D146" s="9" t="s">
        <v>358</v>
      </c>
      <c r="E146" s="9" t="s">
        <v>1591</v>
      </c>
      <c r="F146" s="9" t="s">
        <v>1591</v>
      </c>
      <c r="G146" s="9" t="s">
        <v>1591</v>
      </c>
      <c r="H146" s="9" t="s">
        <v>1591</v>
      </c>
    </row>
    <row r="147" spans="1:8" x14ac:dyDescent="0.25">
      <c r="A147" s="9">
        <v>210</v>
      </c>
      <c r="B147" s="9" t="s">
        <v>336</v>
      </c>
      <c r="C147" s="9" t="s">
        <v>355</v>
      </c>
      <c r="D147" s="9" t="s">
        <v>360</v>
      </c>
      <c r="E147" s="9" t="s">
        <v>1276</v>
      </c>
      <c r="F147" s="9" t="s">
        <v>1276</v>
      </c>
      <c r="G147" s="9" t="s">
        <v>1264</v>
      </c>
      <c r="H147" s="9" t="s">
        <v>442</v>
      </c>
    </row>
    <row r="148" spans="1:8" x14ac:dyDescent="0.25">
      <c r="A148" s="9">
        <v>211</v>
      </c>
      <c r="B148" s="9" t="s">
        <v>336</v>
      </c>
      <c r="C148" s="9" t="s">
        <v>5</v>
      </c>
      <c r="D148" s="9" t="s">
        <v>358</v>
      </c>
      <c r="E148" s="9" t="s">
        <v>1578</v>
      </c>
      <c r="F148" s="9" t="s">
        <v>690</v>
      </c>
      <c r="G148" s="9" t="s">
        <v>423</v>
      </c>
      <c r="H148" s="9" t="s">
        <v>442</v>
      </c>
    </row>
    <row r="149" spans="1:8" x14ac:dyDescent="0.25">
      <c r="A149" s="7">
        <v>212</v>
      </c>
      <c r="B149" s="7" t="s">
        <v>336</v>
      </c>
      <c r="C149" s="7" t="s">
        <v>359</v>
      </c>
      <c r="D149" s="7" t="s">
        <v>360</v>
      </c>
      <c r="E149" s="7" t="s">
        <v>427</v>
      </c>
      <c r="F149" s="7" t="s">
        <v>1267</v>
      </c>
      <c r="G149" s="7" t="s">
        <v>419</v>
      </c>
      <c r="H149" s="7" t="s">
        <v>684</v>
      </c>
    </row>
    <row r="150" spans="1:8" x14ac:dyDescent="0.25">
      <c r="A150" s="9">
        <v>214</v>
      </c>
      <c r="B150" s="9" t="s">
        <v>336</v>
      </c>
      <c r="C150" s="9" t="s">
        <v>145</v>
      </c>
      <c r="D150" s="9" t="s">
        <v>358</v>
      </c>
      <c r="E150" s="9" t="s">
        <v>443</v>
      </c>
      <c r="F150" s="9" t="s">
        <v>690</v>
      </c>
      <c r="G150" s="9" t="s">
        <v>690</v>
      </c>
      <c r="H150" s="9" t="s">
        <v>1389</v>
      </c>
    </row>
    <row r="151" spans="1:8" x14ac:dyDescent="0.25">
      <c r="A151" s="7">
        <v>215</v>
      </c>
      <c r="B151" s="7" t="s">
        <v>336</v>
      </c>
      <c r="C151" s="7" t="s">
        <v>359</v>
      </c>
      <c r="D151" s="7" t="s">
        <v>360</v>
      </c>
      <c r="E151" s="7" t="s">
        <v>1260</v>
      </c>
      <c r="F151" s="7" t="s">
        <v>1351</v>
      </c>
      <c r="G151" s="7" t="s">
        <v>1380</v>
      </c>
      <c r="H151" s="7" t="s">
        <v>440</v>
      </c>
    </row>
    <row r="152" spans="1:8" x14ac:dyDescent="0.25">
      <c r="A152" s="7">
        <v>216</v>
      </c>
      <c r="B152" s="7" t="s">
        <v>336</v>
      </c>
      <c r="C152" s="7" t="s">
        <v>359</v>
      </c>
      <c r="D152" s="7" t="s">
        <v>360</v>
      </c>
      <c r="E152" s="7" t="s">
        <v>422</v>
      </c>
      <c r="F152" s="7" t="s">
        <v>416</v>
      </c>
      <c r="G152" s="7" t="s">
        <v>422</v>
      </c>
      <c r="H152" s="7" t="s">
        <v>442</v>
      </c>
    </row>
    <row r="153" spans="1:8" x14ac:dyDescent="0.25">
      <c r="A153" s="9">
        <v>217</v>
      </c>
      <c r="B153" s="9" t="s">
        <v>336</v>
      </c>
      <c r="C153" s="9" t="s">
        <v>758</v>
      </c>
      <c r="D153" s="9" t="s">
        <v>358</v>
      </c>
      <c r="E153" s="9" t="s">
        <v>690</v>
      </c>
      <c r="F153" s="9" t="s">
        <v>690</v>
      </c>
      <c r="G153" s="9" t="s">
        <v>690</v>
      </c>
      <c r="H153" s="9" t="s">
        <v>442</v>
      </c>
    </row>
    <row r="154" spans="1:8" x14ac:dyDescent="0.25">
      <c r="A154" s="7">
        <v>218</v>
      </c>
      <c r="B154" s="7" t="s">
        <v>336</v>
      </c>
      <c r="C154" s="7" t="s">
        <v>359</v>
      </c>
      <c r="D154" s="7" t="s">
        <v>360</v>
      </c>
      <c r="E154" s="7" t="s">
        <v>421</v>
      </c>
      <c r="F154" s="7" t="s">
        <v>421</v>
      </c>
      <c r="G154" s="7" t="s">
        <v>421</v>
      </c>
      <c r="H154" s="7" t="s">
        <v>419</v>
      </c>
    </row>
    <row r="155" spans="1:8" x14ac:dyDescent="0.25">
      <c r="A155" s="9" t="s">
        <v>281</v>
      </c>
      <c r="B155" s="9" t="s">
        <v>336</v>
      </c>
      <c r="C155" s="9" t="s">
        <v>5</v>
      </c>
      <c r="D155" s="9" t="s">
        <v>358</v>
      </c>
      <c r="E155" s="9" t="s">
        <v>1317</v>
      </c>
      <c r="F155" s="9" t="s">
        <v>1317</v>
      </c>
      <c r="G155" s="9" t="s">
        <v>1319</v>
      </c>
      <c r="H155" s="9" t="s">
        <v>1389</v>
      </c>
    </row>
    <row r="156" spans="1:8" x14ac:dyDescent="0.25">
      <c r="A156" s="9">
        <v>220</v>
      </c>
      <c r="B156" s="9" t="s">
        <v>336</v>
      </c>
      <c r="C156" s="9" t="s">
        <v>355</v>
      </c>
      <c r="D156" s="9" t="s">
        <v>360</v>
      </c>
      <c r="E156" s="9" t="s">
        <v>434</v>
      </c>
      <c r="F156" s="9" t="s">
        <v>434</v>
      </c>
      <c r="G156" s="9" t="s">
        <v>434</v>
      </c>
      <c r="H156" s="9" t="s">
        <v>1389</v>
      </c>
    </row>
    <row r="157" spans="1:8" x14ac:dyDescent="0.25">
      <c r="A157" s="9" t="s">
        <v>282</v>
      </c>
      <c r="B157" s="9" t="s">
        <v>336</v>
      </c>
      <c r="C157" s="9" t="s">
        <v>345</v>
      </c>
      <c r="D157" s="9" t="s">
        <v>358</v>
      </c>
      <c r="E157" s="9" t="s">
        <v>422</v>
      </c>
      <c r="F157" s="9" t="s">
        <v>512</v>
      </c>
      <c r="G157" s="9" t="s">
        <v>1389</v>
      </c>
      <c r="H157" s="9" t="s">
        <v>1389</v>
      </c>
    </row>
    <row r="158" spans="1:8" x14ac:dyDescent="0.25">
      <c r="A158" s="7">
        <v>222</v>
      </c>
      <c r="B158" s="7" t="s">
        <v>336</v>
      </c>
      <c r="C158" s="7" t="s">
        <v>355</v>
      </c>
      <c r="D158" s="7" t="s">
        <v>360</v>
      </c>
      <c r="E158" s="7" t="s">
        <v>414</v>
      </c>
      <c r="F158" s="7" t="s">
        <v>415</v>
      </c>
      <c r="G158" s="7" t="s">
        <v>432</v>
      </c>
      <c r="H158" s="7" t="s">
        <v>432</v>
      </c>
    </row>
    <row r="159" spans="1:8" x14ac:dyDescent="0.25">
      <c r="A159" s="9" t="s">
        <v>283</v>
      </c>
      <c r="B159" s="9" t="s">
        <v>336</v>
      </c>
      <c r="C159" s="9" t="s">
        <v>346</v>
      </c>
      <c r="D159" s="9" t="s">
        <v>358</v>
      </c>
      <c r="E159" s="9" t="s">
        <v>435</v>
      </c>
      <c r="F159" s="9" t="s">
        <v>433</v>
      </c>
      <c r="G159" s="9" t="s">
        <v>1389</v>
      </c>
      <c r="H159" s="9" t="s">
        <v>433</v>
      </c>
    </row>
    <row r="160" spans="1:8" x14ac:dyDescent="0.25">
      <c r="A160" s="9">
        <v>224</v>
      </c>
      <c r="B160" s="9" t="s">
        <v>336</v>
      </c>
      <c r="C160" s="9" t="s">
        <v>357</v>
      </c>
      <c r="D160" s="9" t="s">
        <v>360</v>
      </c>
      <c r="E160" s="9" t="s">
        <v>1566</v>
      </c>
      <c r="F160" s="9" t="s">
        <v>516</v>
      </c>
      <c r="G160" s="9" t="s">
        <v>1326</v>
      </c>
      <c r="H160" s="9" t="s">
        <v>1389</v>
      </c>
    </row>
    <row r="161" spans="1:8" x14ac:dyDescent="0.25">
      <c r="A161" s="9" t="s">
        <v>284</v>
      </c>
      <c r="B161" s="9" t="s">
        <v>336</v>
      </c>
      <c r="C161" s="9" t="s">
        <v>5</v>
      </c>
      <c r="D161" s="9" t="s">
        <v>358</v>
      </c>
      <c r="E161" s="9" t="s">
        <v>1579</v>
      </c>
      <c r="F161" s="9" t="s">
        <v>1591</v>
      </c>
      <c r="G161" s="9" t="s">
        <v>1591</v>
      </c>
      <c r="H161" s="9" t="s">
        <v>685</v>
      </c>
    </row>
    <row r="162" spans="1:8" x14ac:dyDescent="0.25">
      <c r="A162" s="7">
        <v>226</v>
      </c>
      <c r="B162" s="7" t="s">
        <v>336</v>
      </c>
      <c r="C162" s="7" t="s">
        <v>359</v>
      </c>
      <c r="D162" s="7" t="s">
        <v>360</v>
      </c>
      <c r="E162" s="7" t="s">
        <v>416</v>
      </c>
      <c r="F162" s="7" t="s">
        <v>416</v>
      </c>
      <c r="G162" s="7" t="s">
        <v>416</v>
      </c>
      <c r="H162" s="7" t="s">
        <v>1389</v>
      </c>
    </row>
    <row r="163" spans="1:8" x14ac:dyDescent="0.25">
      <c r="A163" s="7">
        <v>227</v>
      </c>
      <c r="B163" s="7" t="s">
        <v>336</v>
      </c>
      <c r="C163" s="7" t="s">
        <v>355</v>
      </c>
      <c r="D163" s="7" t="s">
        <v>360</v>
      </c>
      <c r="E163" s="7" t="s">
        <v>416</v>
      </c>
      <c r="F163" s="7" t="s">
        <v>1290</v>
      </c>
      <c r="G163" s="7" t="s">
        <v>416</v>
      </c>
      <c r="H163" s="7" t="s">
        <v>419</v>
      </c>
    </row>
    <row r="164" spans="1:8" x14ac:dyDescent="0.25">
      <c r="A164" s="7">
        <v>228</v>
      </c>
      <c r="B164" s="7" t="s">
        <v>336</v>
      </c>
      <c r="C164" s="7" t="s">
        <v>355</v>
      </c>
      <c r="D164" s="7" t="s">
        <v>360</v>
      </c>
      <c r="E164" s="7" t="s">
        <v>1349</v>
      </c>
      <c r="F164" s="7" t="s">
        <v>418</v>
      </c>
      <c r="G164" s="7" t="s">
        <v>418</v>
      </c>
      <c r="H164" s="7" t="s">
        <v>419</v>
      </c>
    </row>
    <row r="165" spans="1:8" x14ac:dyDescent="0.25">
      <c r="A165" s="7">
        <v>229</v>
      </c>
      <c r="B165" s="7" t="s">
        <v>336</v>
      </c>
      <c r="C165" s="7" t="s">
        <v>359</v>
      </c>
      <c r="D165" s="7" t="s">
        <v>360</v>
      </c>
      <c r="E165" s="7" t="s">
        <v>418</v>
      </c>
      <c r="F165" s="7" t="s">
        <v>1580</v>
      </c>
      <c r="G165" s="7" t="s">
        <v>418</v>
      </c>
      <c r="H165" s="7" t="s">
        <v>431</v>
      </c>
    </row>
    <row r="166" spans="1:8" x14ac:dyDescent="0.25">
      <c r="A166" s="7">
        <v>230</v>
      </c>
      <c r="B166" s="7" t="s">
        <v>336</v>
      </c>
      <c r="C166" s="7" t="s">
        <v>359</v>
      </c>
      <c r="D166" s="7" t="s">
        <v>360</v>
      </c>
      <c r="E166" s="7" t="s">
        <v>443</v>
      </c>
      <c r="F166" s="7" t="s">
        <v>1368</v>
      </c>
      <c r="G166" s="7" t="s">
        <v>431</v>
      </c>
      <c r="H166" s="7" t="s">
        <v>440</v>
      </c>
    </row>
    <row r="167" spans="1:8" x14ac:dyDescent="0.25">
      <c r="A167" s="7">
        <v>231</v>
      </c>
      <c r="B167" s="7" t="s">
        <v>336</v>
      </c>
      <c r="C167" s="7" t="s">
        <v>359</v>
      </c>
      <c r="D167" s="7" t="s">
        <v>360</v>
      </c>
      <c r="E167" s="7" t="s">
        <v>1265</v>
      </c>
      <c r="F167" s="7" t="s">
        <v>1591</v>
      </c>
      <c r="G167" s="7" t="s">
        <v>416</v>
      </c>
      <c r="H167" s="7" t="s">
        <v>440</v>
      </c>
    </row>
    <row r="168" spans="1:8" x14ac:dyDescent="0.25">
      <c r="A168" s="7">
        <v>232</v>
      </c>
      <c r="B168" s="7" t="s">
        <v>336</v>
      </c>
      <c r="C168" s="7" t="s">
        <v>356</v>
      </c>
      <c r="D168" s="7" t="s">
        <v>360</v>
      </c>
      <c r="E168" s="7" t="s">
        <v>1591</v>
      </c>
      <c r="F168" s="7" t="s">
        <v>1260</v>
      </c>
      <c r="G168" s="7" t="s">
        <v>1591</v>
      </c>
      <c r="H168" s="7" t="s">
        <v>413</v>
      </c>
    </row>
    <row r="169" spans="1:8" x14ac:dyDescent="0.25">
      <c r="A169" s="7">
        <v>233</v>
      </c>
      <c r="B169" s="7" t="s">
        <v>336</v>
      </c>
      <c r="C169" s="8" t="s">
        <v>1468</v>
      </c>
      <c r="D169" s="7" t="s">
        <v>358</v>
      </c>
      <c r="E169" s="7" t="s">
        <v>1349</v>
      </c>
      <c r="F169" s="7" t="s">
        <v>1443</v>
      </c>
      <c r="G169" s="7" t="s">
        <v>1260</v>
      </c>
      <c r="H169" s="7" t="s">
        <v>1389</v>
      </c>
    </row>
    <row r="170" spans="1:8" x14ac:dyDescent="0.25">
      <c r="A170" s="9">
        <v>234</v>
      </c>
      <c r="B170" s="9" t="s">
        <v>336</v>
      </c>
      <c r="C170" s="9" t="s">
        <v>5</v>
      </c>
      <c r="D170" s="9" t="s">
        <v>358</v>
      </c>
      <c r="E170" s="9" t="s">
        <v>1443</v>
      </c>
      <c r="F170" s="9" t="s">
        <v>416</v>
      </c>
      <c r="G170" s="9" t="s">
        <v>1443</v>
      </c>
      <c r="H170" s="9" t="s">
        <v>427</v>
      </c>
    </row>
    <row r="171" spans="1:8" x14ac:dyDescent="0.25">
      <c r="A171" s="9" t="s">
        <v>285</v>
      </c>
      <c r="B171" s="9" t="s">
        <v>336</v>
      </c>
      <c r="C171" s="9" t="s">
        <v>337</v>
      </c>
      <c r="D171" s="9" t="s">
        <v>358</v>
      </c>
      <c r="E171" s="9" t="s">
        <v>411</v>
      </c>
      <c r="F171" s="9" t="s">
        <v>437</v>
      </c>
      <c r="G171" s="9" t="s">
        <v>422</v>
      </c>
      <c r="H171" s="9" t="s">
        <v>686</v>
      </c>
    </row>
    <row r="172" spans="1:8" x14ac:dyDescent="0.25">
      <c r="A172" s="7">
        <v>238</v>
      </c>
      <c r="B172" s="7" t="s">
        <v>336</v>
      </c>
      <c r="C172" s="7" t="s">
        <v>355</v>
      </c>
      <c r="D172" s="7" t="s">
        <v>360</v>
      </c>
      <c r="E172" s="7" t="s">
        <v>690</v>
      </c>
      <c r="F172" s="7" t="s">
        <v>436</v>
      </c>
      <c r="G172" s="7" t="s">
        <v>437</v>
      </c>
      <c r="H172" s="7" t="s">
        <v>1389</v>
      </c>
    </row>
    <row r="173" spans="1:8" x14ac:dyDescent="0.25">
      <c r="A173" s="9" t="s">
        <v>286</v>
      </c>
      <c r="B173" s="9" t="s">
        <v>336</v>
      </c>
      <c r="C173" s="9" t="s">
        <v>337</v>
      </c>
      <c r="D173" s="9" t="s">
        <v>358</v>
      </c>
      <c r="E173" s="9" t="s">
        <v>443</v>
      </c>
      <c r="F173" s="9" t="s">
        <v>418</v>
      </c>
      <c r="G173" s="9" t="s">
        <v>436</v>
      </c>
      <c r="H173" s="9" t="s">
        <v>1389</v>
      </c>
    </row>
    <row r="174" spans="1:8" x14ac:dyDescent="0.25">
      <c r="A174" s="9">
        <v>244</v>
      </c>
      <c r="B174" s="9" t="s">
        <v>336</v>
      </c>
      <c r="C174" s="9" t="s">
        <v>5</v>
      </c>
      <c r="D174" s="9" t="s">
        <v>358</v>
      </c>
      <c r="E174" s="9" t="s">
        <v>436</v>
      </c>
      <c r="F174" s="9" t="s">
        <v>419</v>
      </c>
      <c r="G174" s="9" t="s">
        <v>419</v>
      </c>
      <c r="H174" s="9" t="s">
        <v>419</v>
      </c>
    </row>
    <row r="175" spans="1:8" x14ac:dyDescent="0.25">
      <c r="A175" s="7">
        <v>245</v>
      </c>
      <c r="B175" s="7" t="s">
        <v>336</v>
      </c>
      <c r="C175" s="7" t="s">
        <v>359</v>
      </c>
      <c r="D175" s="7" t="s">
        <v>360</v>
      </c>
      <c r="E175" s="7" t="s">
        <v>690</v>
      </c>
      <c r="F175" s="7" t="s">
        <v>690</v>
      </c>
      <c r="G175" s="7" t="s">
        <v>416</v>
      </c>
      <c r="H175" s="7" t="s">
        <v>682</v>
      </c>
    </row>
    <row r="176" spans="1:8" x14ac:dyDescent="0.25">
      <c r="A176" s="9">
        <v>246</v>
      </c>
      <c r="B176" s="9" t="s">
        <v>336</v>
      </c>
      <c r="C176" s="8" t="s">
        <v>1469</v>
      </c>
      <c r="D176" s="9" t="s">
        <v>358</v>
      </c>
      <c r="E176" s="9" t="s">
        <v>1330</v>
      </c>
      <c r="F176" s="9" t="s">
        <v>1331</v>
      </c>
      <c r="G176" s="9" t="s">
        <v>1331</v>
      </c>
      <c r="H176" s="9" t="s">
        <v>1389</v>
      </c>
    </row>
    <row r="177" spans="1:8" x14ac:dyDescent="0.25">
      <c r="A177" s="9" t="s">
        <v>287</v>
      </c>
      <c r="B177" s="9" t="s">
        <v>336</v>
      </c>
      <c r="C177" s="9" t="s">
        <v>145</v>
      </c>
      <c r="D177" s="9" t="s">
        <v>358</v>
      </c>
      <c r="E177" s="9" t="s">
        <v>1349</v>
      </c>
      <c r="F177" s="9" t="s">
        <v>1305</v>
      </c>
      <c r="G177" s="9" t="s">
        <v>1254</v>
      </c>
      <c r="H177" s="9" t="s">
        <v>1389</v>
      </c>
    </row>
    <row r="178" spans="1:8" x14ac:dyDescent="0.25">
      <c r="A178" s="9" t="s">
        <v>288</v>
      </c>
      <c r="B178" s="9" t="s">
        <v>336</v>
      </c>
      <c r="C178" s="9" t="s">
        <v>1435</v>
      </c>
      <c r="D178" s="9" t="s">
        <v>358</v>
      </c>
      <c r="E178" s="9" t="s">
        <v>1245</v>
      </c>
      <c r="F178" s="9" t="s">
        <v>413</v>
      </c>
      <c r="G178" s="9" t="s">
        <v>413</v>
      </c>
      <c r="H178" s="9" t="s">
        <v>1389</v>
      </c>
    </row>
    <row r="179" spans="1:8" x14ac:dyDescent="0.25">
      <c r="A179" s="7" t="s">
        <v>1515</v>
      </c>
      <c r="B179" s="7" t="s">
        <v>336</v>
      </c>
      <c r="C179" s="8" t="s">
        <v>1455</v>
      </c>
      <c r="D179" s="7" t="s">
        <v>358</v>
      </c>
      <c r="E179" s="7" t="s">
        <v>1260</v>
      </c>
      <c r="F179" s="7" t="s">
        <v>512</v>
      </c>
      <c r="G179" s="7" t="s">
        <v>419</v>
      </c>
      <c r="H179" s="7" t="s">
        <v>1389</v>
      </c>
    </row>
    <row r="180" spans="1:8" x14ac:dyDescent="0.25">
      <c r="A180" s="9">
        <v>252</v>
      </c>
      <c r="B180" s="9" t="s">
        <v>336</v>
      </c>
      <c r="C180" s="8" t="s">
        <v>1445</v>
      </c>
      <c r="D180" s="9" t="s">
        <v>358</v>
      </c>
      <c r="E180" s="9" t="s">
        <v>411</v>
      </c>
      <c r="F180" s="9" t="s">
        <v>434</v>
      </c>
      <c r="G180" s="9" t="s">
        <v>411</v>
      </c>
      <c r="H180" s="9" t="s">
        <v>1389</v>
      </c>
    </row>
    <row r="181" spans="1:8" x14ac:dyDescent="0.25">
      <c r="A181" s="7">
        <v>253</v>
      </c>
      <c r="B181" s="7" t="s">
        <v>336</v>
      </c>
      <c r="C181" s="7" t="s">
        <v>359</v>
      </c>
      <c r="D181" s="7" t="s">
        <v>360</v>
      </c>
      <c r="E181" s="7" t="s">
        <v>429</v>
      </c>
      <c r="F181" s="7" t="s">
        <v>429</v>
      </c>
      <c r="G181" s="7" t="s">
        <v>418</v>
      </c>
      <c r="H181" s="7" t="s">
        <v>1389</v>
      </c>
    </row>
    <row r="182" spans="1:8" x14ac:dyDescent="0.25">
      <c r="A182" s="7">
        <v>256</v>
      </c>
      <c r="B182" s="7" t="s">
        <v>336</v>
      </c>
      <c r="C182" s="7" t="s">
        <v>356</v>
      </c>
      <c r="D182" s="7" t="s">
        <v>360</v>
      </c>
      <c r="E182" s="7" t="s">
        <v>438</v>
      </c>
      <c r="F182" s="7" t="s">
        <v>438</v>
      </c>
      <c r="G182" s="7" t="s">
        <v>1389</v>
      </c>
      <c r="H182" s="7" t="s">
        <v>1389</v>
      </c>
    </row>
    <row r="183" spans="1:8" x14ac:dyDescent="0.25">
      <c r="A183" s="7">
        <v>260</v>
      </c>
      <c r="B183" s="7" t="s">
        <v>336</v>
      </c>
      <c r="C183" s="7" t="s">
        <v>355</v>
      </c>
      <c r="D183" s="7" t="s">
        <v>360</v>
      </c>
      <c r="E183" s="7" t="s">
        <v>422</v>
      </c>
      <c r="F183" s="7" t="s">
        <v>517</v>
      </c>
      <c r="G183" s="7" t="s">
        <v>422</v>
      </c>
      <c r="H183" s="7" t="s">
        <v>419</v>
      </c>
    </row>
    <row r="184" spans="1:8" x14ac:dyDescent="0.25">
      <c r="A184" s="7">
        <v>261</v>
      </c>
      <c r="B184" s="7" t="s">
        <v>336</v>
      </c>
      <c r="C184" s="7" t="s">
        <v>355</v>
      </c>
      <c r="D184" s="7" t="s">
        <v>360</v>
      </c>
      <c r="E184" s="7" t="s">
        <v>1280</v>
      </c>
      <c r="F184" s="7" t="s">
        <v>439</v>
      </c>
      <c r="G184" s="7" t="s">
        <v>439</v>
      </c>
      <c r="H184" s="7" t="s">
        <v>1389</v>
      </c>
    </row>
    <row r="185" spans="1:8" x14ac:dyDescent="0.25">
      <c r="A185" s="9" t="s">
        <v>289</v>
      </c>
      <c r="B185" s="9" t="s">
        <v>336</v>
      </c>
      <c r="C185" s="9" t="s">
        <v>1451</v>
      </c>
      <c r="D185" s="9" t="s">
        <v>358</v>
      </c>
      <c r="E185" s="9" t="s">
        <v>416</v>
      </c>
      <c r="F185" s="9" t="s">
        <v>1291</v>
      </c>
      <c r="G185" s="9" t="s">
        <v>416</v>
      </c>
      <c r="H185" s="9" t="s">
        <v>416</v>
      </c>
    </row>
    <row r="186" spans="1:8" x14ac:dyDescent="0.25">
      <c r="A186" s="7">
        <v>264</v>
      </c>
      <c r="B186" s="7" t="s">
        <v>336</v>
      </c>
      <c r="C186" s="7" t="s">
        <v>359</v>
      </c>
      <c r="D186" s="7" t="s">
        <v>360</v>
      </c>
      <c r="E186" s="7" t="s">
        <v>1349</v>
      </c>
      <c r="F186" s="7" t="s">
        <v>690</v>
      </c>
      <c r="G186" s="7" t="s">
        <v>1355</v>
      </c>
      <c r="H186" s="7" t="s">
        <v>690</v>
      </c>
    </row>
    <row r="187" spans="1:8" x14ac:dyDescent="0.25">
      <c r="A187" s="9">
        <v>265</v>
      </c>
      <c r="B187" s="9" t="s">
        <v>336</v>
      </c>
      <c r="C187" s="9" t="s">
        <v>5</v>
      </c>
      <c r="D187" s="9" t="s">
        <v>358</v>
      </c>
      <c r="E187" s="9" t="s">
        <v>1318</v>
      </c>
      <c r="F187" s="9" t="s">
        <v>1318</v>
      </c>
      <c r="G187" s="9" t="s">
        <v>1389</v>
      </c>
      <c r="H187" s="9" t="s">
        <v>1389</v>
      </c>
    </row>
    <row r="188" spans="1:8" x14ac:dyDescent="0.25">
      <c r="A188" s="9">
        <v>266</v>
      </c>
      <c r="B188" s="9" t="s">
        <v>336</v>
      </c>
      <c r="C188" s="9" t="s">
        <v>354</v>
      </c>
      <c r="D188" s="9" t="s">
        <v>360</v>
      </c>
      <c r="E188" s="9" t="s">
        <v>421</v>
      </c>
      <c r="F188" s="9" t="s">
        <v>421</v>
      </c>
      <c r="G188" s="9" t="s">
        <v>438</v>
      </c>
      <c r="H188" s="9" t="s">
        <v>438</v>
      </c>
    </row>
    <row r="189" spans="1:8" x14ac:dyDescent="0.25">
      <c r="A189" s="9" t="s">
        <v>290</v>
      </c>
      <c r="B189" s="9" t="s">
        <v>336</v>
      </c>
      <c r="C189" s="9" t="s">
        <v>337</v>
      </c>
      <c r="D189" s="9" t="s">
        <v>358</v>
      </c>
      <c r="E189" s="9" t="s">
        <v>1302</v>
      </c>
      <c r="F189" s="9" t="s">
        <v>1302</v>
      </c>
      <c r="G189" s="9" t="s">
        <v>1389</v>
      </c>
      <c r="H189" s="9" t="s">
        <v>1389</v>
      </c>
    </row>
    <row r="190" spans="1:8" x14ac:dyDescent="0.25">
      <c r="A190" s="7">
        <v>271</v>
      </c>
      <c r="B190" s="7" t="s">
        <v>336</v>
      </c>
      <c r="C190" s="7" t="s">
        <v>359</v>
      </c>
      <c r="D190" s="7" t="s">
        <v>360</v>
      </c>
      <c r="E190" s="7" t="s">
        <v>1279</v>
      </c>
      <c r="F190" s="7" t="s">
        <v>1279</v>
      </c>
      <c r="G190" s="7" t="s">
        <v>1279</v>
      </c>
      <c r="H190" s="7" t="s">
        <v>687</v>
      </c>
    </row>
    <row r="191" spans="1:8" x14ac:dyDescent="0.25">
      <c r="A191" s="9">
        <v>272</v>
      </c>
      <c r="B191" s="9" t="s">
        <v>336</v>
      </c>
      <c r="C191" s="9" t="s">
        <v>5</v>
      </c>
      <c r="D191" s="9" t="s">
        <v>358</v>
      </c>
      <c r="E191" s="9" t="s">
        <v>416</v>
      </c>
      <c r="F191" s="9" t="s">
        <v>1389</v>
      </c>
      <c r="G191" s="9" t="s">
        <v>1389</v>
      </c>
      <c r="H191" s="9" t="s">
        <v>1389</v>
      </c>
    </row>
    <row r="192" spans="1:8" x14ac:dyDescent="0.25">
      <c r="A192" s="7">
        <v>274</v>
      </c>
      <c r="B192" s="7" t="s">
        <v>336</v>
      </c>
      <c r="C192" s="7" t="s">
        <v>356</v>
      </c>
      <c r="D192" s="7" t="s">
        <v>360</v>
      </c>
      <c r="E192" s="7" t="s">
        <v>1349</v>
      </c>
      <c r="F192" s="7" t="s">
        <v>1349</v>
      </c>
      <c r="G192" s="7" t="s">
        <v>1245</v>
      </c>
      <c r="H192" s="7" t="s">
        <v>413</v>
      </c>
    </row>
    <row r="193" spans="1:8" x14ac:dyDescent="0.25">
      <c r="A193" s="7">
        <v>275</v>
      </c>
      <c r="B193" s="7" t="s">
        <v>336</v>
      </c>
      <c r="C193" s="7" t="s">
        <v>355</v>
      </c>
      <c r="D193" s="7" t="s">
        <v>360</v>
      </c>
      <c r="E193" s="7" t="s">
        <v>1276</v>
      </c>
      <c r="F193" s="7" t="s">
        <v>443</v>
      </c>
      <c r="G193" s="7" t="s">
        <v>423</v>
      </c>
      <c r="H193" s="7" t="s">
        <v>687</v>
      </c>
    </row>
    <row r="194" spans="1:8" x14ac:dyDescent="0.25">
      <c r="A194" s="7">
        <v>279</v>
      </c>
      <c r="B194" s="7" t="s">
        <v>336</v>
      </c>
      <c r="C194" s="7" t="s">
        <v>359</v>
      </c>
      <c r="D194" s="7" t="s">
        <v>360</v>
      </c>
      <c r="E194" s="7" t="s">
        <v>1332</v>
      </c>
      <c r="F194" s="7" t="s">
        <v>419</v>
      </c>
      <c r="G194" s="7" t="s">
        <v>1333</v>
      </c>
      <c r="H194" s="7" t="s">
        <v>419</v>
      </c>
    </row>
    <row r="195" spans="1:8" x14ac:dyDescent="0.25">
      <c r="A195" s="7">
        <v>280</v>
      </c>
      <c r="B195" s="7" t="s">
        <v>336</v>
      </c>
      <c r="C195" s="7" t="s">
        <v>359</v>
      </c>
      <c r="D195" s="7" t="s">
        <v>360</v>
      </c>
      <c r="E195" s="7" t="s">
        <v>1570</v>
      </c>
      <c r="F195" s="7" t="s">
        <v>1570</v>
      </c>
      <c r="G195" s="7" t="s">
        <v>1570</v>
      </c>
      <c r="H195" s="7" t="s">
        <v>427</v>
      </c>
    </row>
    <row r="196" spans="1:8" x14ac:dyDescent="0.25">
      <c r="A196" s="9" t="s">
        <v>1405</v>
      </c>
      <c r="B196" s="9" t="s">
        <v>336</v>
      </c>
      <c r="C196" s="8" t="s">
        <v>5</v>
      </c>
      <c r="D196" s="9" t="s">
        <v>358</v>
      </c>
      <c r="E196" s="8" t="s">
        <v>1566</v>
      </c>
      <c r="F196" s="8" t="s">
        <v>1436</v>
      </c>
      <c r="G196" s="8" t="s">
        <v>1436</v>
      </c>
      <c r="H196" s="8" t="s">
        <v>413</v>
      </c>
    </row>
    <row r="197" spans="1:8" x14ac:dyDescent="0.25">
      <c r="A197" s="7">
        <v>286</v>
      </c>
      <c r="B197" s="7" t="s">
        <v>336</v>
      </c>
      <c r="C197" s="7" t="s">
        <v>359</v>
      </c>
      <c r="D197" s="7" t="s">
        <v>360</v>
      </c>
      <c r="E197" s="7" t="s">
        <v>1567</v>
      </c>
      <c r="F197" s="7" t="s">
        <v>1288</v>
      </c>
      <c r="G197" s="7" t="s">
        <v>1288</v>
      </c>
      <c r="H197" s="7" t="s">
        <v>1389</v>
      </c>
    </row>
    <row r="198" spans="1:8" x14ac:dyDescent="0.25">
      <c r="A198" s="7">
        <v>287</v>
      </c>
      <c r="B198" s="7" t="s">
        <v>336</v>
      </c>
      <c r="C198" s="7" t="s">
        <v>359</v>
      </c>
      <c r="D198" s="7" t="s">
        <v>360</v>
      </c>
      <c r="E198" s="7" t="s">
        <v>1349</v>
      </c>
      <c r="F198" s="7" t="s">
        <v>416</v>
      </c>
      <c r="G198" s="7" t="s">
        <v>416</v>
      </c>
      <c r="H198" s="7" t="s">
        <v>1389</v>
      </c>
    </row>
    <row r="199" spans="1:8" x14ac:dyDescent="0.25">
      <c r="A199" s="9" t="s">
        <v>291</v>
      </c>
      <c r="B199" s="9" t="s">
        <v>336</v>
      </c>
      <c r="C199" s="9" t="s">
        <v>337</v>
      </c>
      <c r="D199" s="9" t="s">
        <v>358</v>
      </c>
      <c r="E199" s="9" t="s">
        <v>411</v>
      </c>
      <c r="F199" s="9" t="s">
        <v>1369</v>
      </c>
      <c r="G199" s="9" t="s">
        <v>1370</v>
      </c>
      <c r="H199" s="9" t="s">
        <v>1389</v>
      </c>
    </row>
    <row r="200" spans="1:8" x14ac:dyDescent="0.25">
      <c r="A200" s="9">
        <v>289</v>
      </c>
      <c r="B200" s="9" t="s">
        <v>336</v>
      </c>
      <c r="C200" s="9" t="s">
        <v>1470</v>
      </c>
      <c r="D200" s="9" t="s">
        <v>358</v>
      </c>
      <c r="E200" s="9" t="s">
        <v>429</v>
      </c>
      <c r="F200" s="9" t="s">
        <v>429</v>
      </c>
      <c r="G200" s="9" t="s">
        <v>424</v>
      </c>
      <c r="H200" s="9" t="s">
        <v>1389</v>
      </c>
    </row>
    <row r="201" spans="1:8" x14ac:dyDescent="0.25">
      <c r="A201" s="9">
        <v>290</v>
      </c>
      <c r="B201" s="9" t="s">
        <v>336</v>
      </c>
      <c r="C201" s="9" t="s">
        <v>354</v>
      </c>
      <c r="D201" s="9" t="s">
        <v>360</v>
      </c>
      <c r="E201" s="9" t="s">
        <v>421</v>
      </c>
      <c r="F201" s="9" t="s">
        <v>421</v>
      </c>
      <c r="G201" s="9" t="s">
        <v>421</v>
      </c>
      <c r="H201" s="9" t="s">
        <v>1389</v>
      </c>
    </row>
    <row r="202" spans="1:8" x14ac:dyDescent="0.25">
      <c r="A202" s="7">
        <v>291</v>
      </c>
      <c r="B202" s="7" t="s">
        <v>336</v>
      </c>
      <c r="C202" s="7" t="s">
        <v>359</v>
      </c>
      <c r="D202" s="7" t="s">
        <v>360</v>
      </c>
      <c r="E202" s="7" t="s">
        <v>1577</v>
      </c>
      <c r="F202" s="7" t="s">
        <v>416</v>
      </c>
      <c r="G202" s="7" t="s">
        <v>416</v>
      </c>
      <c r="H202" s="7" t="s">
        <v>440</v>
      </c>
    </row>
    <row r="203" spans="1:8" x14ac:dyDescent="0.25">
      <c r="A203" s="9">
        <v>292</v>
      </c>
      <c r="B203" s="9" t="s">
        <v>336</v>
      </c>
      <c r="C203" s="9" t="s">
        <v>906</v>
      </c>
      <c r="D203" s="9" t="s">
        <v>358</v>
      </c>
      <c r="E203" s="9" t="s">
        <v>1245</v>
      </c>
      <c r="F203" s="9" t="s">
        <v>413</v>
      </c>
      <c r="G203" s="9" t="s">
        <v>413</v>
      </c>
      <c r="H203" s="9" t="s">
        <v>413</v>
      </c>
    </row>
    <row r="204" spans="1:8" x14ac:dyDescent="0.25">
      <c r="A204" s="7">
        <v>293</v>
      </c>
      <c r="B204" s="7" t="s">
        <v>336</v>
      </c>
      <c r="C204" s="7" t="s">
        <v>356</v>
      </c>
      <c r="D204" s="7" t="s">
        <v>360</v>
      </c>
      <c r="E204" s="7" t="s">
        <v>418</v>
      </c>
      <c r="F204" s="7" t="s">
        <v>418</v>
      </c>
      <c r="G204" s="7" t="s">
        <v>418</v>
      </c>
      <c r="H204" s="7" t="s">
        <v>418</v>
      </c>
    </row>
    <row r="205" spans="1:8" x14ac:dyDescent="0.25">
      <c r="A205" s="7">
        <v>295</v>
      </c>
      <c r="B205" s="7" t="s">
        <v>336</v>
      </c>
      <c r="C205" s="7" t="s">
        <v>359</v>
      </c>
      <c r="D205" s="7" t="s">
        <v>360</v>
      </c>
      <c r="E205" s="7" t="s">
        <v>1591</v>
      </c>
      <c r="F205" s="7" t="s">
        <v>416</v>
      </c>
      <c r="G205" s="7" t="s">
        <v>416</v>
      </c>
      <c r="H205" s="7" t="s">
        <v>419</v>
      </c>
    </row>
    <row r="206" spans="1:8" x14ac:dyDescent="0.25">
      <c r="A206" s="7">
        <v>297</v>
      </c>
      <c r="B206" s="7" t="s">
        <v>336</v>
      </c>
      <c r="C206" s="7" t="s">
        <v>359</v>
      </c>
      <c r="D206" s="7" t="s">
        <v>360</v>
      </c>
      <c r="E206" s="7" t="s">
        <v>1581</v>
      </c>
      <c r="F206" s="7" t="s">
        <v>1591</v>
      </c>
      <c r="G206" s="7" t="s">
        <v>1591</v>
      </c>
      <c r="H206" s="7" t="s">
        <v>419</v>
      </c>
    </row>
    <row r="207" spans="1:8" x14ac:dyDescent="0.25">
      <c r="A207" s="7">
        <v>298</v>
      </c>
      <c r="B207" s="7" t="s">
        <v>336</v>
      </c>
      <c r="C207" s="7" t="s">
        <v>359</v>
      </c>
      <c r="D207" s="7" t="s">
        <v>360</v>
      </c>
      <c r="E207" s="7" t="s">
        <v>1266</v>
      </c>
      <c r="F207" s="7" t="s">
        <v>1441</v>
      </c>
      <c r="G207" s="7" t="s">
        <v>1441</v>
      </c>
      <c r="H207" s="7" t="s">
        <v>419</v>
      </c>
    </row>
    <row r="208" spans="1:8" x14ac:dyDescent="0.25">
      <c r="A208" s="7" t="s">
        <v>591</v>
      </c>
      <c r="B208" s="7" t="s">
        <v>336</v>
      </c>
      <c r="C208" s="7" t="s">
        <v>1442</v>
      </c>
      <c r="D208" s="7" t="s">
        <v>358</v>
      </c>
      <c r="E208" s="7" t="s">
        <v>1441</v>
      </c>
      <c r="F208" s="7" t="s">
        <v>1441</v>
      </c>
      <c r="G208" s="7" t="s">
        <v>1567</v>
      </c>
      <c r="H208" s="7" t="s">
        <v>419</v>
      </c>
    </row>
    <row r="209" spans="1:8" x14ac:dyDescent="0.25">
      <c r="A209" s="7">
        <v>300</v>
      </c>
      <c r="B209" s="7" t="s">
        <v>336</v>
      </c>
      <c r="C209" s="7" t="s">
        <v>359</v>
      </c>
      <c r="D209" s="7" t="s">
        <v>360</v>
      </c>
      <c r="E209" s="7" t="s">
        <v>1262</v>
      </c>
      <c r="F209" s="7" t="s">
        <v>690</v>
      </c>
      <c r="G209" s="7" t="s">
        <v>690</v>
      </c>
      <c r="H209" s="7" t="s">
        <v>440</v>
      </c>
    </row>
    <row r="210" spans="1:8" x14ac:dyDescent="0.25">
      <c r="A210" s="7">
        <v>301</v>
      </c>
      <c r="B210" s="7" t="s">
        <v>336</v>
      </c>
      <c r="C210" s="7" t="s">
        <v>356</v>
      </c>
      <c r="D210" s="7" t="s">
        <v>360</v>
      </c>
      <c r="E210" s="7" t="s">
        <v>443</v>
      </c>
      <c r="F210" s="7" t="s">
        <v>416</v>
      </c>
      <c r="G210" s="7" t="s">
        <v>1379</v>
      </c>
      <c r="H210" s="7" t="s">
        <v>1385</v>
      </c>
    </row>
    <row r="211" spans="1:8" x14ac:dyDescent="0.25">
      <c r="A211" s="7">
        <v>302</v>
      </c>
      <c r="B211" s="7" t="s">
        <v>336</v>
      </c>
      <c r="C211" s="7" t="s">
        <v>356</v>
      </c>
      <c r="D211" s="7" t="s">
        <v>360</v>
      </c>
      <c r="E211" s="7" t="s">
        <v>416</v>
      </c>
      <c r="F211" s="7" t="s">
        <v>416</v>
      </c>
      <c r="G211" s="7" t="s">
        <v>416</v>
      </c>
      <c r="H211" s="7" t="s">
        <v>1389</v>
      </c>
    </row>
    <row r="212" spans="1:8" x14ac:dyDescent="0.25">
      <c r="A212" s="7">
        <v>304</v>
      </c>
      <c r="B212" s="7" t="s">
        <v>336</v>
      </c>
      <c r="C212" s="7" t="s">
        <v>359</v>
      </c>
      <c r="D212" s="7" t="s">
        <v>360</v>
      </c>
      <c r="E212" s="7" t="s">
        <v>690</v>
      </c>
      <c r="F212" s="7" t="s">
        <v>690</v>
      </c>
      <c r="G212" s="7" t="s">
        <v>440</v>
      </c>
      <c r="H212" s="7" t="s">
        <v>440</v>
      </c>
    </row>
    <row r="213" spans="1:8" x14ac:dyDescent="0.25">
      <c r="A213" s="9" t="s">
        <v>292</v>
      </c>
      <c r="B213" s="9" t="s">
        <v>336</v>
      </c>
      <c r="C213" s="9" t="s">
        <v>337</v>
      </c>
      <c r="D213" s="9" t="s">
        <v>358</v>
      </c>
      <c r="E213" s="9" t="s">
        <v>1285</v>
      </c>
      <c r="F213" s="9" t="s">
        <v>1582</v>
      </c>
      <c r="G213" s="9" t="s">
        <v>1582</v>
      </c>
      <c r="H213" s="9" t="s">
        <v>1389</v>
      </c>
    </row>
    <row r="214" spans="1:8" x14ac:dyDescent="0.25">
      <c r="A214" s="9" t="s">
        <v>293</v>
      </c>
      <c r="B214" s="9" t="s">
        <v>336</v>
      </c>
      <c r="C214" s="9" t="s">
        <v>1457</v>
      </c>
      <c r="D214" s="9" t="s">
        <v>358</v>
      </c>
      <c r="E214" s="9" t="s">
        <v>1349</v>
      </c>
      <c r="F214" s="9" t="s">
        <v>416</v>
      </c>
      <c r="G214" s="9" t="s">
        <v>416</v>
      </c>
      <c r="H214" s="9" t="s">
        <v>1389</v>
      </c>
    </row>
    <row r="215" spans="1:8" x14ac:dyDescent="0.25">
      <c r="A215" s="9" t="s">
        <v>294</v>
      </c>
      <c r="B215" s="9" t="s">
        <v>336</v>
      </c>
      <c r="C215" s="9" t="s">
        <v>5</v>
      </c>
      <c r="D215" s="9" t="s">
        <v>358</v>
      </c>
      <c r="E215" s="9" t="s">
        <v>1267</v>
      </c>
      <c r="F215" s="9" t="s">
        <v>1568</v>
      </c>
      <c r="G215" s="9" t="s">
        <v>1569</v>
      </c>
      <c r="H215" s="9" t="s">
        <v>413</v>
      </c>
    </row>
    <row r="216" spans="1:8" x14ac:dyDescent="0.25">
      <c r="A216" s="9">
        <v>309</v>
      </c>
      <c r="B216" s="9" t="s">
        <v>336</v>
      </c>
      <c r="C216" s="9" t="s">
        <v>357</v>
      </c>
      <c r="D216" s="9" t="s">
        <v>360</v>
      </c>
      <c r="E216" s="9" t="s">
        <v>1268</v>
      </c>
      <c r="F216" s="9" t="s">
        <v>416</v>
      </c>
      <c r="G216" s="9" t="s">
        <v>416</v>
      </c>
      <c r="H216" s="9" t="s">
        <v>419</v>
      </c>
    </row>
    <row r="217" spans="1:8" x14ac:dyDescent="0.25">
      <c r="A217" s="7">
        <v>310</v>
      </c>
      <c r="B217" s="7" t="s">
        <v>336</v>
      </c>
      <c r="C217" s="7" t="s">
        <v>359</v>
      </c>
      <c r="D217" s="7" t="s">
        <v>360</v>
      </c>
      <c r="E217" s="7" t="s">
        <v>443</v>
      </c>
      <c r="F217" s="7" t="s">
        <v>443</v>
      </c>
      <c r="G217" s="7" t="s">
        <v>1378</v>
      </c>
      <c r="H217" s="7" t="s">
        <v>425</v>
      </c>
    </row>
    <row r="218" spans="1:8" x14ac:dyDescent="0.25">
      <c r="A218" s="7">
        <v>311</v>
      </c>
      <c r="B218" s="7" t="s">
        <v>336</v>
      </c>
      <c r="C218" s="7" t="s">
        <v>359</v>
      </c>
      <c r="D218" s="7" t="s">
        <v>360</v>
      </c>
      <c r="E218" s="7" t="s">
        <v>1257</v>
      </c>
      <c r="F218" s="7" t="s">
        <v>1257</v>
      </c>
      <c r="G218" s="7" t="s">
        <v>427</v>
      </c>
      <c r="H218" s="7" t="s">
        <v>427</v>
      </c>
    </row>
    <row r="219" spans="1:8" x14ac:dyDescent="0.25">
      <c r="A219" s="7">
        <v>312</v>
      </c>
      <c r="B219" s="7" t="s">
        <v>336</v>
      </c>
      <c r="C219" s="7" t="s">
        <v>359</v>
      </c>
      <c r="D219" s="7" t="s">
        <v>360</v>
      </c>
      <c r="E219" s="7" t="s">
        <v>690</v>
      </c>
      <c r="F219" s="7" t="s">
        <v>1371</v>
      </c>
      <c r="G219" s="7" t="s">
        <v>1371</v>
      </c>
      <c r="H219" s="7" t="s">
        <v>1371</v>
      </c>
    </row>
    <row r="220" spans="1:8" x14ac:dyDescent="0.25">
      <c r="A220" s="9">
        <v>314</v>
      </c>
      <c r="B220" s="9" t="s">
        <v>336</v>
      </c>
      <c r="C220" s="9" t="s">
        <v>357</v>
      </c>
      <c r="D220" s="9" t="s">
        <v>360</v>
      </c>
      <c r="E220" s="9" t="s">
        <v>1346</v>
      </c>
      <c r="F220" s="9" t="s">
        <v>1256</v>
      </c>
      <c r="G220" s="9" t="s">
        <v>1573</v>
      </c>
      <c r="H220" s="9" t="s">
        <v>1389</v>
      </c>
    </row>
    <row r="221" spans="1:8" x14ac:dyDescent="0.25">
      <c r="A221" s="7">
        <v>315</v>
      </c>
      <c r="B221" s="7" t="s">
        <v>336</v>
      </c>
      <c r="C221" s="7" t="s">
        <v>359</v>
      </c>
      <c r="D221" s="7" t="s">
        <v>360</v>
      </c>
      <c r="E221" s="7" t="s">
        <v>1589</v>
      </c>
      <c r="F221" s="7" t="s">
        <v>1291</v>
      </c>
      <c r="G221" s="7" t="s">
        <v>1291</v>
      </c>
      <c r="H221" s="7" t="s">
        <v>1385</v>
      </c>
    </row>
    <row r="222" spans="1:8" x14ac:dyDescent="0.25">
      <c r="A222" s="9">
        <v>316</v>
      </c>
      <c r="B222" s="9" t="s">
        <v>336</v>
      </c>
      <c r="C222" s="9" t="s">
        <v>357</v>
      </c>
      <c r="D222" s="9" t="s">
        <v>360</v>
      </c>
      <c r="E222" s="9" t="s">
        <v>1349</v>
      </c>
      <c r="F222" s="9" t="s">
        <v>1372</v>
      </c>
      <c r="G222" s="9" t="s">
        <v>1389</v>
      </c>
      <c r="H222" s="9" t="s">
        <v>1389</v>
      </c>
    </row>
    <row r="223" spans="1:8" x14ac:dyDescent="0.25">
      <c r="A223" s="7">
        <v>317</v>
      </c>
      <c r="B223" s="7" t="s">
        <v>336</v>
      </c>
      <c r="C223" s="7" t="s">
        <v>356</v>
      </c>
      <c r="D223" s="7" t="s">
        <v>360</v>
      </c>
      <c r="E223" s="7" t="s">
        <v>434</v>
      </c>
      <c r="F223" s="7" t="s">
        <v>434</v>
      </c>
      <c r="G223" s="7" t="s">
        <v>1389</v>
      </c>
      <c r="H223" s="7" t="s">
        <v>1389</v>
      </c>
    </row>
    <row r="224" spans="1:8" x14ac:dyDescent="0.25">
      <c r="A224" s="9" t="s">
        <v>295</v>
      </c>
      <c r="B224" s="9" t="s">
        <v>336</v>
      </c>
      <c r="C224" s="9" t="s">
        <v>144</v>
      </c>
      <c r="D224" s="9" t="s">
        <v>358</v>
      </c>
      <c r="E224" s="9" t="s">
        <v>1349</v>
      </c>
      <c r="F224" s="9" t="s">
        <v>1322</v>
      </c>
      <c r="G224" s="9" t="s">
        <v>413</v>
      </c>
      <c r="H224" s="9" t="s">
        <v>1389</v>
      </c>
    </row>
    <row r="225" spans="1:8" x14ac:dyDescent="0.25">
      <c r="A225" s="7">
        <v>320</v>
      </c>
      <c r="B225" s="7" t="s">
        <v>336</v>
      </c>
      <c r="C225" s="7" t="s">
        <v>359</v>
      </c>
      <c r="D225" s="7" t="s">
        <v>360</v>
      </c>
      <c r="E225" s="7" t="s">
        <v>1349</v>
      </c>
      <c r="F225" s="7" t="s">
        <v>1573</v>
      </c>
      <c r="G225" s="7" t="s">
        <v>419</v>
      </c>
      <c r="H225" s="7" t="s">
        <v>445</v>
      </c>
    </row>
    <row r="226" spans="1:8" x14ac:dyDescent="0.25">
      <c r="A226" s="9" t="s">
        <v>296</v>
      </c>
      <c r="B226" s="9" t="s">
        <v>336</v>
      </c>
      <c r="C226" s="9" t="s">
        <v>347</v>
      </c>
      <c r="D226" s="9" t="s">
        <v>358</v>
      </c>
      <c r="E226" s="9" t="s">
        <v>1591</v>
      </c>
      <c r="F226" s="9" t="s">
        <v>1591</v>
      </c>
      <c r="G226" s="9" t="s">
        <v>1389</v>
      </c>
      <c r="H226" s="9" t="s">
        <v>1389</v>
      </c>
    </row>
    <row r="227" spans="1:8" x14ac:dyDescent="0.25">
      <c r="A227" s="9" t="s">
        <v>297</v>
      </c>
      <c r="B227" s="9" t="s">
        <v>336</v>
      </c>
      <c r="C227" s="9" t="s">
        <v>1471</v>
      </c>
      <c r="D227" s="9" t="s">
        <v>358</v>
      </c>
      <c r="E227" s="9" t="s">
        <v>443</v>
      </c>
      <c r="F227" s="9" t="s">
        <v>443</v>
      </c>
      <c r="G227" s="9" t="s">
        <v>426</v>
      </c>
      <c r="H227" s="9" t="s">
        <v>442</v>
      </c>
    </row>
    <row r="228" spans="1:8" x14ac:dyDescent="0.25">
      <c r="A228" s="9" t="s">
        <v>298</v>
      </c>
      <c r="B228" s="9" t="s">
        <v>336</v>
      </c>
      <c r="C228" s="9" t="s">
        <v>144</v>
      </c>
      <c r="D228" s="9" t="s">
        <v>358</v>
      </c>
      <c r="E228" s="9" t="s">
        <v>415</v>
      </c>
      <c r="F228" s="9" t="s">
        <v>1373</v>
      </c>
      <c r="G228" s="9" t="s">
        <v>433</v>
      </c>
      <c r="H228" s="9" t="s">
        <v>433</v>
      </c>
    </row>
    <row r="229" spans="1:8" x14ac:dyDescent="0.25">
      <c r="A229" s="9" t="s">
        <v>299</v>
      </c>
      <c r="B229" s="9" t="s">
        <v>336</v>
      </c>
      <c r="C229" s="9" t="s">
        <v>146</v>
      </c>
      <c r="D229" s="9" t="s">
        <v>358</v>
      </c>
      <c r="E229" s="9" t="s">
        <v>1349</v>
      </c>
      <c r="F229" s="9" t="s">
        <v>411</v>
      </c>
      <c r="G229" s="9" t="s">
        <v>411</v>
      </c>
      <c r="H229" s="9" t="s">
        <v>1389</v>
      </c>
    </row>
    <row r="230" spans="1:8" x14ac:dyDescent="0.25">
      <c r="A230" s="9" t="s">
        <v>300</v>
      </c>
      <c r="B230" s="9" t="s">
        <v>336</v>
      </c>
      <c r="C230" s="9" t="s">
        <v>144</v>
      </c>
      <c r="D230" s="9" t="s">
        <v>358</v>
      </c>
      <c r="E230" s="9" t="s">
        <v>1257</v>
      </c>
      <c r="F230" s="9" t="s">
        <v>1374</v>
      </c>
      <c r="G230" s="9" t="s">
        <v>1504</v>
      </c>
      <c r="H230" s="9" t="s">
        <v>1389</v>
      </c>
    </row>
    <row r="231" spans="1:8" x14ac:dyDescent="0.25">
      <c r="A231" s="9" t="s">
        <v>301</v>
      </c>
      <c r="B231" s="9" t="s">
        <v>336</v>
      </c>
      <c r="C231" s="9" t="s">
        <v>348</v>
      </c>
      <c r="D231" s="9" t="s">
        <v>358</v>
      </c>
      <c r="E231" s="9" t="s">
        <v>411</v>
      </c>
      <c r="F231" s="9" t="s">
        <v>440</v>
      </c>
      <c r="G231" s="9" t="s">
        <v>440</v>
      </c>
      <c r="H231" s="9" t="s">
        <v>440</v>
      </c>
    </row>
    <row r="232" spans="1:8" x14ac:dyDescent="0.25">
      <c r="A232" s="9" t="s">
        <v>1406</v>
      </c>
      <c r="B232" s="9" t="s">
        <v>336</v>
      </c>
      <c r="C232" s="9" t="s">
        <v>144</v>
      </c>
      <c r="D232" s="9" t="s">
        <v>358</v>
      </c>
      <c r="E232" s="10" t="s">
        <v>1349</v>
      </c>
      <c r="F232" s="10" t="s">
        <v>1349</v>
      </c>
      <c r="G232" s="8" t="s">
        <v>1322</v>
      </c>
      <c r="H232" s="8" t="s">
        <v>1389</v>
      </c>
    </row>
    <row r="233" spans="1:8" x14ac:dyDescent="0.25">
      <c r="A233" s="9" t="s">
        <v>302</v>
      </c>
      <c r="B233" s="9" t="s">
        <v>336</v>
      </c>
      <c r="C233" s="9" t="s">
        <v>146</v>
      </c>
      <c r="D233" s="9" t="s">
        <v>358</v>
      </c>
      <c r="E233" s="9" t="s">
        <v>1349</v>
      </c>
      <c r="F233" s="9" t="s">
        <v>1349</v>
      </c>
      <c r="G233" s="9" t="s">
        <v>419</v>
      </c>
      <c r="H233" s="9" t="s">
        <v>1389</v>
      </c>
    </row>
    <row r="234" spans="1:8" x14ac:dyDescent="0.25">
      <c r="A234" s="9" t="s">
        <v>1407</v>
      </c>
      <c r="B234" s="9" t="s">
        <v>336</v>
      </c>
      <c r="C234" s="9" t="s">
        <v>1472</v>
      </c>
      <c r="D234" s="9" t="s">
        <v>358</v>
      </c>
      <c r="E234" s="9" t="s">
        <v>1305</v>
      </c>
      <c r="F234" s="9" t="s">
        <v>1473</v>
      </c>
      <c r="G234" s="9" t="s">
        <v>1474</v>
      </c>
      <c r="H234" s="9" t="s">
        <v>1389</v>
      </c>
    </row>
    <row r="235" spans="1:8" x14ac:dyDescent="0.25">
      <c r="A235" s="9" t="s">
        <v>303</v>
      </c>
      <c r="B235" s="9" t="s">
        <v>336</v>
      </c>
      <c r="C235" s="8" t="s">
        <v>1475</v>
      </c>
      <c r="D235" s="9" t="s">
        <v>358</v>
      </c>
      <c r="E235" s="9" t="s">
        <v>1349</v>
      </c>
      <c r="F235" s="9" t="s">
        <v>1389</v>
      </c>
      <c r="G235" s="9" t="s">
        <v>418</v>
      </c>
      <c r="H235" s="9" t="s">
        <v>418</v>
      </c>
    </row>
    <row r="236" spans="1:8" x14ac:dyDescent="0.25">
      <c r="A236" s="9" t="s">
        <v>304</v>
      </c>
      <c r="B236" s="9" t="s">
        <v>336</v>
      </c>
      <c r="C236" s="9" t="s">
        <v>342</v>
      </c>
      <c r="D236" s="9" t="s">
        <v>358</v>
      </c>
      <c r="E236" s="9" t="s">
        <v>690</v>
      </c>
      <c r="F236" s="9" t="s">
        <v>1389</v>
      </c>
      <c r="G236" s="9" t="s">
        <v>690</v>
      </c>
      <c r="H236" s="9" t="s">
        <v>687</v>
      </c>
    </row>
    <row r="237" spans="1:8" x14ac:dyDescent="0.25">
      <c r="A237" s="9" t="s">
        <v>305</v>
      </c>
      <c r="B237" s="9" t="s">
        <v>336</v>
      </c>
      <c r="C237" s="9" t="s">
        <v>1510</v>
      </c>
      <c r="D237" s="9" t="s">
        <v>358</v>
      </c>
      <c r="E237" s="9" t="s">
        <v>1347</v>
      </c>
      <c r="F237" s="9" t="s">
        <v>1389</v>
      </c>
      <c r="G237" s="9" t="s">
        <v>1347</v>
      </c>
      <c r="H237" s="9" t="s">
        <v>419</v>
      </c>
    </row>
    <row r="238" spans="1:8" x14ac:dyDescent="0.25">
      <c r="A238" s="9" t="s">
        <v>1408</v>
      </c>
      <c r="B238" s="9" t="s">
        <v>336</v>
      </c>
      <c r="C238" s="8" t="s">
        <v>1449</v>
      </c>
      <c r="D238" s="9" t="s">
        <v>358</v>
      </c>
      <c r="E238" s="9" t="s">
        <v>1351</v>
      </c>
      <c r="F238" s="9" t="s">
        <v>1351</v>
      </c>
      <c r="G238" s="9" t="s">
        <v>1351</v>
      </c>
      <c r="H238" s="9" t="s">
        <v>427</v>
      </c>
    </row>
    <row r="239" spans="1:8" x14ac:dyDescent="0.25">
      <c r="A239" s="9" t="s">
        <v>1409</v>
      </c>
      <c r="B239" s="9" t="s">
        <v>336</v>
      </c>
      <c r="C239" s="8" t="s">
        <v>1453</v>
      </c>
      <c r="D239" s="9" t="s">
        <v>358</v>
      </c>
      <c r="E239" s="9" t="s">
        <v>1349</v>
      </c>
      <c r="F239" s="9" t="s">
        <v>1349</v>
      </c>
      <c r="G239" s="9" t="s">
        <v>413</v>
      </c>
      <c r="H239" s="9" t="s">
        <v>1389</v>
      </c>
    </row>
    <row r="240" spans="1:8" x14ac:dyDescent="0.25">
      <c r="A240" s="7" t="s">
        <v>306</v>
      </c>
      <c r="B240" s="7" t="s">
        <v>336</v>
      </c>
      <c r="C240" s="7" t="s">
        <v>359</v>
      </c>
      <c r="D240" s="7" t="s">
        <v>358</v>
      </c>
      <c r="E240" s="7" t="s">
        <v>1276</v>
      </c>
      <c r="F240" s="7" t="s">
        <v>1389</v>
      </c>
      <c r="G240" s="7" t="s">
        <v>1276</v>
      </c>
      <c r="H240" s="7" t="s">
        <v>1389</v>
      </c>
    </row>
    <row r="241" spans="1:8" x14ac:dyDescent="0.25">
      <c r="A241" s="7" t="s">
        <v>1410</v>
      </c>
      <c r="B241" s="7" t="s">
        <v>336</v>
      </c>
      <c r="C241" s="8" t="s">
        <v>1455</v>
      </c>
      <c r="D241" s="7" t="s">
        <v>358</v>
      </c>
      <c r="E241" s="7" t="s">
        <v>690</v>
      </c>
      <c r="F241" s="7" t="s">
        <v>424</v>
      </c>
      <c r="G241" s="7" t="s">
        <v>424</v>
      </c>
      <c r="H241" s="7" t="s">
        <v>427</v>
      </c>
    </row>
    <row r="242" spans="1:8" x14ac:dyDescent="0.25">
      <c r="A242" s="9" t="s">
        <v>1411</v>
      </c>
      <c r="B242" s="9" t="s">
        <v>336</v>
      </c>
      <c r="C242" s="8" t="s">
        <v>758</v>
      </c>
      <c r="D242" s="9" t="s">
        <v>358</v>
      </c>
      <c r="E242" s="9" t="s">
        <v>1384</v>
      </c>
      <c r="F242" s="9" t="s">
        <v>1476</v>
      </c>
      <c r="G242" s="9" t="s">
        <v>419</v>
      </c>
      <c r="H242" s="9" t="s">
        <v>419</v>
      </c>
    </row>
    <row r="243" spans="1:8" x14ac:dyDescent="0.25">
      <c r="A243" s="9" t="s">
        <v>307</v>
      </c>
      <c r="B243" s="9" t="s">
        <v>336</v>
      </c>
      <c r="C243" s="9" t="s">
        <v>144</v>
      </c>
      <c r="D243" s="9" t="s">
        <v>358</v>
      </c>
      <c r="E243" s="9" t="s">
        <v>1477</v>
      </c>
      <c r="F243" s="9" t="s">
        <v>1389</v>
      </c>
      <c r="G243" s="9" t="s">
        <v>438</v>
      </c>
      <c r="H243" s="9" t="s">
        <v>438</v>
      </c>
    </row>
    <row r="244" spans="1:8" x14ac:dyDescent="0.25">
      <c r="A244" s="9" t="s">
        <v>308</v>
      </c>
      <c r="B244" s="9" t="s">
        <v>336</v>
      </c>
      <c r="C244" s="9" t="s">
        <v>346</v>
      </c>
      <c r="D244" s="9" t="s">
        <v>358</v>
      </c>
      <c r="E244" s="9" t="s">
        <v>432</v>
      </c>
      <c r="F244" s="9" t="s">
        <v>432</v>
      </c>
      <c r="G244" s="9" t="s">
        <v>419</v>
      </c>
      <c r="H244" s="9" t="s">
        <v>1389</v>
      </c>
    </row>
    <row r="245" spans="1:8" x14ac:dyDescent="0.25">
      <c r="A245" s="9" t="s">
        <v>309</v>
      </c>
      <c r="B245" s="9" t="s">
        <v>336</v>
      </c>
      <c r="C245" s="9" t="s">
        <v>144</v>
      </c>
      <c r="D245" s="9" t="s">
        <v>358</v>
      </c>
      <c r="E245" s="9" t="s">
        <v>1260</v>
      </c>
      <c r="F245" s="9" t="s">
        <v>1389</v>
      </c>
      <c r="G245" s="9" t="s">
        <v>438</v>
      </c>
      <c r="H245" s="9" t="s">
        <v>440</v>
      </c>
    </row>
    <row r="246" spans="1:8" x14ac:dyDescent="0.25">
      <c r="A246" s="9" t="s">
        <v>678</v>
      </c>
      <c r="B246" s="9" t="s">
        <v>336</v>
      </c>
      <c r="C246" s="9" t="s">
        <v>145</v>
      </c>
      <c r="D246" s="9" t="s">
        <v>358</v>
      </c>
      <c r="E246" s="9" t="s">
        <v>1349</v>
      </c>
      <c r="F246" s="9" t="s">
        <v>1319</v>
      </c>
      <c r="G246" s="9" t="s">
        <v>413</v>
      </c>
      <c r="H246" s="9" t="s">
        <v>1389</v>
      </c>
    </row>
    <row r="247" spans="1:8" x14ac:dyDescent="0.25">
      <c r="A247" s="7" t="s">
        <v>310</v>
      </c>
      <c r="B247" s="7" t="s">
        <v>336</v>
      </c>
      <c r="C247" s="8" t="s">
        <v>1478</v>
      </c>
      <c r="D247" s="7" t="s">
        <v>358</v>
      </c>
      <c r="E247" s="7" t="s">
        <v>1349</v>
      </c>
      <c r="F247" s="7" t="s">
        <v>416</v>
      </c>
      <c r="G247" s="7" t="s">
        <v>411</v>
      </c>
      <c r="H247" s="7" t="s">
        <v>1443</v>
      </c>
    </row>
    <row r="248" spans="1:8" x14ac:dyDescent="0.25">
      <c r="A248" s="9" t="s">
        <v>311</v>
      </c>
      <c r="B248" s="9" t="s">
        <v>336</v>
      </c>
      <c r="C248" s="8" t="s">
        <v>1479</v>
      </c>
      <c r="D248" s="9" t="s">
        <v>358</v>
      </c>
      <c r="E248" s="9" t="s">
        <v>443</v>
      </c>
      <c r="F248" s="9" t="s">
        <v>690</v>
      </c>
      <c r="G248" s="9" t="s">
        <v>690</v>
      </c>
      <c r="H248" s="9" t="s">
        <v>1389</v>
      </c>
    </row>
    <row r="249" spans="1:8" x14ac:dyDescent="0.25">
      <c r="A249" s="9" t="s">
        <v>312</v>
      </c>
      <c r="B249" s="9" t="s">
        <v>336</v>
      </c>
      <c r="C249" s="9" t="s">
        <v>145</v>
      </c>
      <c r="D249" s="9" t="s">
        <v>358</v>
      </c>
      <c r="E249" s="9" t="s">
        <v>1589</v>
      </c>
      <c r="F249" s="9" t="s">
        <v>1504</v>
      </c>
      <c r="G249" s="9" t="s">
        <v>424</v>
      </c>
      <c r="H249" s="9" t="s">
        <v>1389</v>
      </c>
    </row>
    <row r="250" spans="1:8" x14ac:dyDescent="0.25">
      <c r="A250" s="9">
        <v>396</v>
      </c>
      <c r="B250" s="9" t="s">
        <v>336</v>
      </c>
      <c r="C250" s="9" t="s">
        <v>5</v>
      </c>
      <c r="D250" s="9" t="s">
        <v>358</v>
      </c>
      <c r="E250" s="9" t="s">
        <v>443</v>
      </c>
      <c r="F250" s="9" t="s">
        <v>1583</v>
      </c>
      <c r="G250" s="9" t="s">
        <v>532</v>
      </c>
      <c r="H250" s="9" t="s">
        <v>413</v>
      </c>
    </row>
    <row r="251" spans="1:8" x14ac:dyDescent="0.25">
      <c r="A251" s="9" t="s">
        <v>313</v>
      </c>
      <c r="B251" s="9" t="s">
        <v>336</v>
      </c>
      <c r="C251" s="9" t="s">
        <v>146</v>
      </c>
      <c r="D251" s="9" t="s">
        <v>358</v>
      </c>
      <c r="E251" s="9" t="s">
        <v>1349</v>
      </c>
      <c r="F251" s="9" t="s">
        <v>1350</v>
      </c>
      <c r="G251" s="9" t="s">
        <v>1319</v>
      </c>
      <c r="H251" s="9" t="s">
        <v>1389</v>
      </c>
    </row>
    <row r="252" spans="1:8" x14ac:dyDescent="0.25">
      <c r="A252" s="9" t="s">
        <v>1412</v>
      </c>
      <c r="B252" s="9" t="s">
        <v>336</v>
      </c>
      <c r="C252" s="8" t="s">
        <v>5</v>
      </c>
      <c r="D252" s="9" t="s">
        <v>358</v>
      </c>
      <c r="E252" s="9" t="s">
        <v>1565</v>
      </c>
      <c r="F252" s="9" t="s">
        <v>1481</v>
      </c>
      <c r="G252" s="9" t="s">
        <v>1482</v>
      </c>
      <c r="H252" s="9" t="s">
        <v>413</v>
      </c>
    </row>
    <row r="253" spans="1:8" x14ac:dyDescent="0.25">
      <c r="A253" s="9" t="s">
        <v>1413</v>
      </c>
      <c r="B253" s="9" t="s">
        <v>336</v>
      </c>
      <c r="C253" s="8" t="s">
        <v>1480</v>
      </c>
      <c r="D253" s="9" t="s">
        <v>358</v>
      </c>
      <c r="E253" s="9" t="s">
        <v>1349</v>
      </c>
      <c r="F253" s="9" t="s">
        <v>1566</v>
      </c>
      <c r="G253" s="9" t="s">
        <v>1349</v>
      </c>
      <c r="H253" s="9" t="s">
        <v>413</v>
      </c>
    </row>
    <row r="254" spans="1:8" x14ac:dyDescent="0.25">
      <c r="A254" s="9" t="s">
        <v>317</v>
      </c>
      <c r="B254" s="9" t="s">
        <v>336</v>
      </c>
      <c r="C254" s="9" t="s">
        <v>349</v>
      </c>
      <c r="D254" s="9" t="s">
        <v>358</v>
      </c>
      <c r="E254" s="9" t="s">
        <v>1591</v>
      </c>
      <c r="F254" s="9" t="s">
        <v>440</v>
      </c>
      <c r="G254" s="9" t="s">
        <v>440</v>
      </c>
      <c r="H254" s="9" t="s">
        <v>440</v>
      </c>
    </row>
    <row r="255" spans="1:8" x14ac:dyDescent="0.25">
      <c r="A255" s="9" t="s">
        <v>314</v>
      </c>
      <c r="B255" s="9" t="s">
        <v>336</v>
      </c>
      <c r="C255" s="9" t="s">
        <v>1509</v>
      </c>
      <c r="D255" s="9" t="s">
        <v>358</v>
      </c>
      <c r="E255" s="9" t="s">
        <v>1584</v>
      </c>
      <c r="F255" s="9" t="s">
        <v>1278</v>
      </c>
      <c r="G255" s="9" t="s">
        <v>1569</v>
      </c>
      <c r="H255" s="9" t="s">
        <v>1389</v>
      </c>
    </row>
    <row r="256" spans="1:8" x14ac:dyDescent="0.25">
      <c r="A256" s="9" t="s">
        <v>315</v>
      </c>
      <c r="B256" s="9" t="s">
        <v>336</v>
      </c>
      <c r="C256" s="9" t="s">
        <v>1449</v>
      </c>
      <c r="D256" s="9" t="s">
        <v>358</v>
      </c>
      <c r="E256" s="9" t="s">
        <v>436</v>
      </c>
      <c r="F256" s="9" t="s">
        <v>518</v>
      </c>
      <c r="G256" s="9" t="s">
        <v>436</v>
      </c>
      <c r="H256" s="9" t="s">
        <v>419</v>
      </c>
    </row>
    <row r="257" spans="1:8" x14ac:dyDescent="0.25">
      <c r="A257" s="9" t="s">
        <v>316</v>
      </c>
      <c r="B257" s="9" t="s">
        <v>336</v>
      </c>
      <c r="C257" s="9" t="s">
        <v>1483</v>
      </c>
      <c r="D257" s="9" t="s">
        <v>358</v>
      </c>
      <c r="E257" s="9" t="s">
        <v>443</v>
      </c>
      <c r="F257" s="9" t="s">
        <v>690</v>
      </c>
      <c r="G257" s="9" t="s">
        <v>419</v>
      </c>
      <c r="H257" s="9" t="s">
        <v>440</v>
      </c>
    </row>
    <row r="258" spans="1:8" x14ac:dyDescent="0.25">
      <c r="A258" s="9" t="s">
        <v>1414</v>
      </c>
      <c r="B258" s="9" t="s">
        <v>336</v>
      </c>
      <c r="C258" s="8" t="s">
        <v>342</v>
      </c>
      <c r="D258" s="9" t="s">
        <v>358</v>
      </c>
      <c r="E258" s="9" t="s">
        <v>1484</v>
      </c>
      <c r="F258" s="9" t="s">
        <v>1485</v>
      </c>
      <c r="G258" s="9" t="s">
        <v>1486</v>
      </c>
      <c r="H258" s="9" t="s">
        <v>413</v>
      </c>
    </row>
    <row r="259" spans="1:8" x14ac:dyDescent="0.25">
      <c r="A259" s="9" t="s">
        <v>318</v>
      </c>
      <c r="B259" s="9" t="s">
        <v>336</v>
      </c>
      <c r="C259" s="9" t="s">
        <v>1487</v>
      </c>
      <c r="D259" s="9" t="s">
        <v>358</v>
      </c>
      <c r="E259" s="9" t="s">
        <v>443</v>
      </c>
      <c r="F259" s="9" t="s">
        <v>443</v>
      </c>
      <c r="G259" s="9" t="s">
        <v>443</v>
      </c>
      <c r="H259" s="9" t="s">
        <v>1386</v>
      </c>
    </row>
    <row r="260" spans="1:8" x14ac:dyDescent="0.25">
      <c r="A260" s="9" t="s">
        <v>319</v>
      </c>
      <c r="B260" s="9" t="s">
        <v>336</v>
      </c>
      <c r="C260" s="9" t="s">
        <v>350</v>
      </c>
      <c r="D260" s="9" t="s">
        <v>358</v>
      </c>
      <c r="E260" s="9" t="s">
        <v>1566</v>
      </c>
      <c r="F260" s="9" t="s">
        <v>1566</v>
      </c>
      <c r="G260" s="9" t="s">
        <v>1566</v>
      </c>
      <c r="H260" s="9" t="s">
        <v>1566</v>
      </c>
    </row>
    <row r="261" spans="1:8" x14ac:dyDescent="0.25">
      <c r="A261" s="7">
        <v>434</v>
      </c>
      <c r="B261" s="7" t="s">
        <v>336</v>
      </c>
      <c r="C261" s="7" t="s">
        <v>356</v>
      </c>
      <c r="D261" s="7" t="s">
        <v>360</v>
      </c>
      <c r="E261" s="7" t="s">
        <v>1348</v>
      </c>
      <c r="F261" s="7" t="s">
        <v>1348</v>
      </c>
      <c r="G261" s="7" t="s">
        <v>690</v>
      </c>
      <c r="H261" s="7" t="s">
        <v>1389</v>
      </c>
    </row>
    <row r="262" spans="1:8" x14ac:dyDescent="0.25">
      <c r="A262" s="9">
        <v>435</v>
      </c>
      <c r="B262" s="9" t="s">
        <v>336</v>
      </c>
      <c r="C262" s="9" t="s">
        <v>357</v>
      </c>
      <c r="D262" s="9" t="s">
        <v>360</v>
      </c>
      <c r="E262" s="9" t="s">
        <v>690</v>
      </c>
      <c r="F262" s="9" t="s">
        <v>432</v>
      </c>
      <c r="G262" s="9" t="s">
        <v>432</v>
      </c>
      <c r="H262" s="9" t="s">
        <v>432</v>
      </c>
    </row>
    <row r="263" spans="1:8" x14ac:dyDescent="0.25">
      <c r="A263" s="9" t="s">
        <v>1415</v>
      </c>
      <c r="B263" s="9" t="s">
        <v>336</v>
      </c>
      <c r="C263" s="8" t="s">
        <v>1488</v>
      </c>
      <c r="D263" s="9" t="s">
        <v>358</v>
      </c>
      <c r="E263" s="9" t="s">
        <v>1257</v>
      </c>
      <c r="F263" s="9" t="s">
        <v>412</v>
      </c>
      <c r="G263" s="9" t="s">
        <v>412</v>
      </c>
      <c r="H263" s="9" t="s">
        <v>413</v>
      </c>
    </row>
    <row r="264" spans="1:8" x14ac:dyDescent="0.25">
      <c r="A264" s="9" t="s">
        <v>1416</v>
      </c>
      <c r="B264" s="9" t="s">
        <v>336</v>
      </c>
      <c r="C264" s="8" t="s">
        <v>144</v>
      </c>
      <c r="D264" s="9" t="s">
        <v>358</v>
      </c>
      <c r="E264" s="9" t="s">
        <v>1490</v>
      </c>
      <c r="F264" s="9" t="s">
        <v>1490</v>
      </c>
      <c r="G264" s="9" t="s">
        <v>1489</v>
      </c>
      <c r="H264" s="9" t="s">
        <v>1389</v>
      </c>
    </row>
    <row r="265" spans="1:8" x14ac:dyDescent="0.25">
      <c r="A265" s="7">
        <v>440</v>
      </c>
      <c r="B265" s="7" t="s">
        <v>336</v>
      </c>
      <c r="C265" s="7" t="s">
        <v>359</v>
      </c>
      <c r="D265" s="7" t="s">
        <v>360</v>
      </c>
      <c r="E265" s="7" t="s">
        <v>690</v>
      </c>
      <c r="F265" s="7" t="s">
        <v>690</v>
      </c>
      <c r="G265" s="7" t="s">
        <v>690</v>
      </c>
      <c r="H265" s="7" t="s">
        <v>1389</v>
      </c>
    </row>
    <row r="266" spans="1:8" x14ac:dyDescent="0.25">
      <c r="A266" s="7">
        <v>443</v>
      </c>
      <c r="B266" s="7" t="s">
        <v>336</v>
      </c>
      <c r="C266" s="7" t="s">
        <v>359</v>
      </c>
      <c r="D266" s="7" t="s">
        <v>360</v>
      </c>
      <c r="E266" s="7" t="s">
        <v>1585</v>
      </c>
      <c r="F266" s="7" t="s">
        <v>1585</v>
      </c>
      <c r="G266" s="7" t="s">
        <v>1585</v>
      </c>
      <c r="H266" s="7" t="s">
        <v>419</v>
      </c>
    </row>
    <row r="267" spans="1:8" x14ac:dyDescent="0.25">
      <c r="A267" s="7">
        <v>444</v>
      </c>
      <c r="B267" s="7" t="s">
        <v>336</v>
      </c>
      <c r="C267" s="7" t="s">
        <v>359</v>
      </c>
      <c r="D267" s="7" t="s">
        <v>360</v>
      </c>
      <c r="E267" s="7" t="s">
        <v>443</v>
      </c>
      <c r="F267" s="7" t="s">
        <v>443</v>
      </c>
      <c r="G267" s="7" t="s">
        <v>690</v>
      </c>
      <c r="H267" s="7" t="s">
        <v>440</v>
      </c>
    </row>
    <row r="268" spans="1:8" x14ac:dyDescent="0.25">
      <c r="A268" s="7">
        <v>445</v>
      </c>
      <c r="B268" s="7" t="s">
        <v>336</v>
      </c>
      <c r="C268" s="7" t="s">
        <v>359</v>
      </c>
      <c r="D268" s="7" t="s">
        <v>360</v>
      </c>
      <c r="E268" s="7" t="s">
        <v>443</v>
      </c>
      <c r="F268" s="7" t="s">
        <v>443</v>
      </c>
      <c r="G268" s="7" t="s">
        <v>443</v>
      </c>
      <c r="H268" s="7" t="s">
        <v>443</v>
      </c>
    </row>
    <row r="269" spans="1:8" x14ac:dyDescent="0.25">
      <c r="A269" s="7">
        <v>446</v>
      </c>
      <c r="B269" s="7" t="s">
        <v>336</v>
      </c>
      <c r="C269" s="7" t="s">
        <v>359</v>
      </c>
      <c r="D269" s="7" t="s">
        <v>360</v>
      </c>
      <c r="E269" s="7" t="s">
        <v>1285</v>
      </c>
      <c r="F269" s="7" t="s">
        <v>441</v>
      </c>
      <c r="G269" s="7" t="s">
        <v>1377</v>
      </c>
      <c r="H269" s="7" t="s">
        <v>688</v>
      </c>
    </row>
    <row r="270" spans="1:8" x14ac:dyDescent="0.25">
      <c r="A270" s="7">
        <v>449</v>
      </c>
      <c r="B270" s="7" t="s">
        <v>336</v>
      </c>
      <c r="C270" s="7" t="s">
        <v>356</v>
      </c>
      <c r="D270" s="7" t="s">
        <v>360</v>
      </c>
      <c r="E270" s="7" t="s">
        <v>415</v>
      </c>
      <c r="F270" s="7" t="s">
        <v>433</v>
      </c>
      <c r="G270" s="7" t="s">
        <v>433</v>
      </c>
      <c r="H270" s="7" t="s">
        <v>433</v>
      </c>
    </row>
    <row r="271" spans="1:8" x14ac:dyDescent="0.25">
      <c r="A271" s="9" t="s">
        <v>320</v>
      </c>
      <c r="B271" s="9" t="s">
        <v>336</v>
      </c>
      <c r="C271" s="9" t="s">
        <v>344</v>
      </c>
      <c r="D271" s="9" t="s">
        <v>358</v>
      </c>
      <c r="E271" s="9" t="s">
        <v>1349</v>
      </c>
      <c r="F271" s="9" t="s">
        <v>443</v>
      </c>
      <c r="G271" s="9" t="s">
        <v>427</v>
      </c>
      <c r="H271" s="9" t="s">
        <v>427</v>
      </c>
    </row>
    <row r="272" spans="1:8" x14ac:dyDescent="0.25">
      <c r="A272" s="9" t="s">
        <v>321</v>
      </c>
      <c r="B272" s="9" t="s">
        <v>336</v>
      </c>
      <c r="C272" s="9" t="s">
        <v>1487</v>
      </c>
      <c r="D272" s="9" t="s">
        <v>358</v>
      </c>
      <c r="E272" s="9" t="s">
        <v>1586</v>
      </c>
      <c r="F272" s="9" t="s">
        <v>1320</v>
      </c>
      <c r="G272" s="9" t="s">
        <v>1320</v>
      </c>
      <c r="H272" s="9" t="s">
        <v>1389</v>
      </c>
    </row>
    <row r="273" spans="1:8" x14ac:dyDescent="0.25">
      <c r="A273" s="7">
        <v>455</v>
      </c>
      <c r="B273" s="7" t="s">
        <v>336</v>
      </c>
      <c r="C273" s="7" t="s">
        <v>356</v>
      </c>
      <c r="D273" s="7" t="s">
        <v>360</v>
      </c>
      <c r="E273" s="7" t="s">
        <v>1257</v>
      </c>
      <c r="F273" s="7" t="s">
        <v>1375</v>
      </c>
      <c r="G273" s="7" t="s">
        <v>424</v>
      </c>
      <c r="H273" s="7" t="s">
        <v>1389</v>
      </c>
    </row>
    <row r="274" spans="1:8" x14ac:dyDescent="0.25">
      <c r="A274" s="7">
        <v>456</v>
      </c>
      <c r="B274" s="7" t="s">
        <v>336</v>
      </c>
      <c r="C274" s="7" t="s">
        <v>359</v>
      </c>
      <c r="D274" s="7" t="s">
        <v>360</v>
      </c>
      <c r="E274" s="7" t="s">
        <v>1257</v>
      </c>
      <c r="F274" s="7" t="s">
        <v>690</v>
      </c>
      <c r="G274" s="7" t="s">
        <v>690</v>
      </c>
      <c r="H274" s="7" t="s">
        <v>1389</v>
      </c>
    </row>
    <row r="275" spans="1:8" x14ac:dyDescent="0.25">
      <c r="A275" s="7">
        <v>457</v>
      </c>
      <c r="B275" s="7" t="s">
        <v>336</v>
      </c>
      <c r="C275" s="7" t="s">
        <v>355</v>
      </c>
      <c r="D275" s="7" t="s">
        <v>360</v>
      </c>
      <c r="E275" s="7" t="s">
        <v>443</v>
      </c>
      <c r="F275" s="7" t="s">
        <v>1567</v>
      </c>
      <c r="G275" s="7" t="s">
        <v>1567</v>
      </c>
      <c r="H275" s="7" t="s">
        <v>1389</v>
      </c>
    </row>
    <row r="276" spans="1:8" x14ac:dyDescent="0.25">
      <c r="A276" s="7">
        <v>459</v>
      </c>
      <c r="B276" s="7" t="s">
        <v>336</v>
      </c>
      <c r="C276" s="7" t="s">
        <v>356</v>
      </c>
      <c r="D276" s="7" t="s">
        <v>360</v>
      </c>
      <c r="E276" s="7" t="s">
        <v>690</v>
      </c>
      <c r="F276" s="7" t="s">
        <v>690</v>
      </c>
      <c r="G276" s="7" t="s">
        <v>690</v>
      </c>
      <c r="H276" s="7" t="s">
        <v>1389</v>
      </c>
    </row>
    <row r="277" spans="1:8" x14ac:dyDescent="0.25">
      <c r="A277" s="7">
        <v>460</v>
      </c>
      <c r="B277" s="7" t="s">
        <v>336</v>
      </c>
      <c r="C277" s="7" t="s">
        <v>359</v>
      </c>
      <c r="D277" s="7" t="s">
        <v>360</v>
      </c>
      <c r="E277" s="7" t="s">
        <v>1295</v>
      </c>
      <c r="F277" s="7" t="s">
        <v>1296</v>
      </c>
      <c r="G277" s="7" t="s">
        <v>1297</v>
      </c>
      <c r="H277" s="7" t="s">
        <v>1389</v>
      </c>
    </row>
    <row r="278" spans="1:8" x14ac:dyDescent="0.25">
      <c r="A278" s="7">
        <v>461</v>
      </c>
      <c r="B278" s="7" t="s">
        <v>336</v>
      </c>
      <c r="C278" s="7" t="s">
        <v>359</v>
      </c>
      <c r="D278" s="7" t="s">
        <v>360</v>
      </c>
      <c r="E278" s="7" t="s">
        <v>690</v>
      </c>
      <c r="F278" s="7" t="s">
        <v>429</v>
      </c>
      <c r="G278" s="7" t="s">
        <v>429</v>
      </c>
      <c r="H278" s="7" t="s">
        <v>429</v>
      </c>
    </row>
    <row r="279" spans="1:8" x14ac:dyDescent="0.25">
      <c r="A279" s="9" t="s">
        <v>322</v>
      </c>
      <c r="B279" s="9" t="s">
        <v>336</v>
      </c>
      <c r="C279" s="9" t="s">
        <v>337</v>
      </c>
      <c r="D279" s="9" t="s">
        <v>358</v>
      </c>
      <c r="E279" s="9" t="s">
        <v>1274</v>
      </c>
      <c r="F279" s="9" t="s">
        <v>436</v>
      </c>
      <c r="G279" s="9" t="s">
        <v>436</v>
      </c>
      <c r="H279" s="9" t="s">
        <v>419</v>
      </c>
    </row>
    <row r="280" spans="1:8" x14ac:dyDescent="0.25">
      <c r="A280" s="9" t="s">
        <v>323</v>
      </c>
      <c r="B280" s="9" t="s">
        <v>336</v>
      </c>
      <c r="C280" s="8" t="s">
        <v>1454</v>
      </c>
      <c r="D280" s="9" t="s">
        <v>358</v>
      </c>
      <c r="E280" s="9" t="s">
        <v>1293</v>
      </c>
      <c r="F280" s="9" t="s">
        <v>1293</v>
      </c>
      <c r="G280" s="9" t="s">
        <v>1582</v>
      </c>
      <c r="H280" s="9" t="s">
        <v>1389</v>
      </c>
    </row>
    <row r="281" spans="1:8" x14ac:dyDescent="0.25">
      <c r="A281" s="9" t="s">
        <v>324</v>
      </c>
      <c r="B281" s="9" t="s">
        <v>336</v>
      </c>
      <c r="C281" s="9" t="s">
        <v>351</v>
      </c>
      <c r="D281" s="9" t="s">
        <v>358</v>
      </c>
      <c r="E281" s="9" t="s">
        <v>416</v>
      </c>
      <c r="F281" s="9" t="s">
        <v>416</v>
      </c>
      <c r="G281" s="9" t="s">
        <v>427</v>
      </c>
      <c r="H281" s="9" t="s">
        <v>427</v>
      </c>
    </row>
    <row r="282" spans="1:8" x14ac:dyDescent="0.25">
      <c r="A282" s="9">
        <v>466</v>
      </c>
      <c r="B282" s="9" t="s">
        <v>336</v>
      </c>
      <c r="C282" s="9" t="s">
        <v>357</v>
      </c>
      <c r="D282" s="9" t="s">
        <v>360</v>
      </c>
      <c r="E282" s="9" t="s">
        <v>690</v>
      </c>
      <c r="F282" s="9" t="s">
        <v>690</v>
      </c>
      <c r="G282" s="9" t="s">
        <v>690</v>
      </c>
      <c r="H282" s="9" t="s">
        <v>1389</v>
      </c>
    </row>
    <row r="283" spans="1:8" x14ac:dyDescent="0.25">
      <c r="A283" s="7">
        <v>467</v>
      </c>
      <c r="B283" s="7" t="s">
        <v>336</v>
      </c>
      <c r="C283" s="7" t="s">
        <v>359</v>
      </c>
      <c r="D283" s="7" t="s">
        <v>360</v>
      </c>
      <c r="E283" s="7" t="s">
        <v>1340</v>
      </c>
      <c r="F283" s="7" t="s">
        <v>512</v>
      </c>
      <c r="G283" s="7" t="s">
        <v>1341</v>
      </c>
      <c r="H283" s="7" t="s">
        <v>1443</v>
      </c>
    </row>
    <row r="284" spans="1:8" x14ac:dyDescent="0.25">
      <c r="A284" s="9" t="s">
        <v>325</v>
      </c>
      <c r="B284" s="9" t="s">
        <v>336</v>
      </c>
      <c r="C284" s="9" t="s">
        <v>352</v>
      </c>
      <c r="D284" s="9" t="s">
        <v>358</v>
      </c>
      <c r="E284" s="9" t="s">
        <v>1591</v>
      </c>
      <c r="F284" s="9" t="s">
        <v>1389</v>
      </c>
      <c r="G284" s="9" t="s">
        <v>1389</v>
      </c>
      <c r="H284" s="9" t="s">
        <v>1389</v>
      </c>
    </row>
    <row r="285" spans="1:8" x14ac:dyDescent="0.25">
      <c r="A285" s="6">
        <v>469</v>
      </c>
      <c r="B285" s="7" t="s">
        <v>336</v>
      </c>
      <c r="C285" s="7" t="s">
        <v>359</v>
      </c>
      <c r="D285" s="7" t="s">
        <v>360</v>
      </c>
      <c r="E285" s="7" t="s">
        <v>1267</v>
      </c>
      <c r="F285" s="7" t="s">
        <v>519</v>
      </c>
      <c r="G285" s="7" t="s">
        <v>1389</v>
      </c>
      <c r="H285" s="7" t="s">
        <v>1389</v>
      </c>
    </row>
    <row r="286" spans="1:8" x14ac:dyDescent="0.25">
      <c r="A286" s="7">
        <v>470</v>
      </c>
      <c r="B286" s="7" t="s">
        <v>336</v>
      </c>
      <c r="C286" s="7" t="s">
        <v>359</v>
      </c>
      <c r="D286" s="7" t="s">
        <v>360</v>
      </c>
      <c r="E286" s="7" t="s">
        <v>690</v>
      </c>
      <c r="F286" s="7" t="s">
        <v>690</v>
      </c>
      <c r="G286" s="7" t="s">
        <v>690</v>
      </c>
      <c r="H286" s="7" t="s">
        <v>689</v>
      </c>
    </row>
    <row r="287" spans="1:8" x14ac:dyDescent="0.25">
      <c r="A287" s="9">
        <v>471</v>
      </c>
      <c r="B287" s="9" t="s">
        <v>336</v>
      </c>
      <c r="C287" s="9" t="s">
        <v>354</v>
      </c>
      <c r="D287" s="9" t="s">
        <v>360</v>
      </c>
      <c r="E287" s="9" t="s">
        <v>690</v>
      </c>
      <c r="F287" s="9" t="s">
        <v>690</v>
      </c>
      <c r="G287" s="9" t="s">
        <v>423</v>
      </c>
      <c r="H287" s="9" t="s">
        <v>419</v>
      </c>
    </row>
    <row r="288" spans="1:8" x14ac:dyDescent="0.25">
      <c r="A288" s="7">
        <v>472</v>
      </c>
      <c r="B288" s="7" t="s">
        <v>336</v>
      </c>
      <c r="C288" s="7" t="s">
        <v>359</v>
      </c>
      <c r="D288" s="7" t="s">
        <v>360</v>
      </c>
      <c r="E288" s="7" t="s">
        <v>443</v>
      </c>
      <c r="F288" s="7" t="s">
        <v>1591</v>
      </c>
      <c r="G288" s="7" t="s">
        <v>444</v>
      </c>
      <c r="H288" s="7" t="s">
        <v>444</v>
      </c>
    </row>
    <row r="289" spans="1:8" x14ac:dyDescent="0.25">
      <c r="A289" s="9">
        <v>476</v>
      </c>
      <c r="B289" s="9" t="s">
        <v>336</v>
      </c>
      <c r="C289" s="9" t="s">
        <v>355</v>
      </c>
      <c r="D289" s="9" t="s">
        <v>360</v>
      </c>
      <c r="E289" s="9" t="s">
        <v>1269</v>
      </c>
      <c r="F289" s="9" t="s">
        <v>418</v>
      </c>
      <c r="G289" s="9" t="s">
        <v>418</v>
      </c>
      <c r="H289" s="9" t="s">
        <v>1389</v>
      </c>
    </row>
    <row r="290" spans="1:8" x14ac:dyDescent="0.25">
      <c r="A290" s="9">
        <v>478</v>
      </c>
      <c r="B290" s="9" t="s">
        <v>336</v>
      </c>
      <c r="C290" s="9" t="s">
        <v>357</v>
      </c>
      <c r="D290" s="9" t="s">
        <v>360</v>
      </c>
      <c r="E290" s="9" t="s">
        <v>416</v>
      </c>
      <c r="F290" s="9" t="s">
        <v>416</v>
      </c>
      <c r="G290" s="9" t="s">
        <v>416</v>
      </c>
      <c r="H290" s="9" t="s">
        <v>416</v>
      </c>
    </row>
    <row r="291" spans="1:8" x14ac:dyDescent="0.25">
      <c r="A291" s="7">
        <v>479</v>
      </c>
      <c r="B291" s="7" t="s">
        <v>336</v>
      </c>
      <c r="C291" s="7" t="s">
        <v>359</v>
      </c>
      <c r="D291" s="7" t="s">
        <v>360</v>
      </c>
      <c r="E291" s="7" t="s">
        <v>418</v>
      </c>
      <c r="F291" s="7" t="s">
        <v>418</v>
      </c>
      <c r="G291" s="7" t="s">
        <v>418</v>
      </c>
      <c r="H291" s="7" t="s">
        <v>682</v>
      </c>
    </row>
    <row r="292" spans="1:8" x14ac:dyDescent="0.25">
      <c r="A292" s="7">
        <v>480</v>
      </c>
      <c r="B292" s="7" t="s">
        <v>336</v>
      </c>
      <c r="C292" s="7" t="s">
        <v>359</v>
      </c>
      <c r="D292" s="7" t="s">
        <v>360</v>
      </c>
      <c r="E292" s="7" t="s">
        <v>1349</v>
      </c>
      <c r="F292" s="7" t="s">
        <v>416</v>
      </c>
      <c r="G292" s="7" t="s">
        <v>1389</v>
      </c>
      <c r="H292" s="7" t="s">
        <v>1389</v>
      </c>
    </row>
    <row r="293" spans="1:8" x14ac:dyDescent="0.25">
      <c r="A293" s="7">
        <v>481</v>
      </c>
      <c r="B293" s="7" t="s">
        <v>336</v>
      </c>
      <c r="C293" s="7" t="s">
        <v>357</v>
      </c>
      <c r="D293" s="7" t="s">
        <v>360</v>
      </c>
      <c r="E293" s="7" t="s">
        <v>1349</v>
      </c>
      <c r="F293" s="7" t="s">
        <v>1351</v>
      </c>
      <c r="G293" s="7" t="s">
        <v>1443</v>
      </c>
      <c r="H293" s="7" t="s">
        <v>1389</v>
      </c>
    </row>
    <row r="294" spans="1:8" x14ac:dyDescent="0.25">
      <c r="A294" s="7">
        <v>486</v>
      </c>
      <c r="B294" s="7" t="s">
        <v>336</v>
      </c>
      <c r="C294" s="7" t="s">
        <v>357</v>
      </c>
      <c r="D294" s="7" t="s">
        <v>360</v>
      </c>
      <c r="E294" s="7" t="s">
        <v>1270</v>
      </c>
      <c r="F294" s="7" t="s">
        <v>1389</v>
      </c>
      <c r="G294" s="7" t="s">
        <v>1389</v>
      </c>
      <c r="H294" s="7" t="s">
        <v>1389</v>
      </c>
    </row>
    <row r="295" spans="1:8" x14ac:dyDescent="0.25">
      <c r="A295" s="7">
        <v>488</v>
      </c>
      <c r="B295" s="7" t="s">
        <v>336</v>
      </c>
      <c r="C295" s="7" t="s">
        <v>359</v>
      </c>
      <c r="D295" s="7" t="s">
        <v>360</v>
      </c>
      <c r="E295" s="7" t="s">
        <v>690</v>
      </c>
      <c r="F295" s="7" t="s">
        <v>445</v>
      </c>
      <c r="G295" s="7" t="s">
        <v>445</v>
      </c>
      <c r="H295" s="7" t="s">
        <v>445</v>
      </c>
    </row>
    <row r="296" spans="1:8" x14ac:dyDescent="0.25">
      <c r="A296" s="9" t="s">
        <v>1417</v>
      </c>
      <c r="B296" s="9" t="s">
        <v>336</v>
      </c>
      <c r="C296" s="8" t="s">
        <v>1491</v>
      </c>
      <c r="D296" s="9" t="s">
        <v>358</v>
      </c>
      <c r="E296" s="9" t="s">
        <v>1493</v>
      </c>
      <c r="F296" s="9" t="s">
        <v>1494</v>
      </c>
      <c r="G296" s="9" t="s">
        <v>1493</v>
      </c>
      <c r="H296" s="9" t="s">
        <v>427</v>
      </c>
    </row>
    <row r="297" spans="1:8" x14ac:dyDescent="0.25">
      <c r="A297" s="9" t="s">
        <v>1418</v>
      </c>
      <c r="B297" s="9" t="s">
        <v>336</v>
      </c>
      <c r="C297" s="8" t="s">
        <v>1492</v>
      </c>
      <c r="D297" s="9" t="s">
        <v>358</v>
      </c>
      <c r="E297" s="9" t="s">
        <v>1276</v>
      </c>
      <c r="F297" s="9" t="s">
        <v>443</v>
      </c>
      <c r="G297" s="9" t="s">
        <v>443</v>
      </c>
      <c r="H297" s="9" t="s">
        <v>443</v>
      </c>
    </row>
    <row r="298" spans="1:8" x14ac:dyDescent="0.25">
      <c r="A298" s="9">
        <v>491</v>
      </c>
      <c r="B298" s="9" t="s">
        <v>336</v>
      </c>
      <c r="C298" s="9" t="s">
        <v>354</v>
      </c>
      <c r="D298" s="9" t="s">
        <v>360</v>
      </c>
      <c r="E298" s="9" t="s">
        <v>432</v>
      </c>
      <c r="F298" s="9" t="s">
        <v>433</v>
      </c>
      <c r="G298" s="9" t="s">
        <v>433</v>
      </c>
      <c r="H298" s="9" t="s">
        <v>433</v>
      </c>
    </row>
    <row r="299" spans="1:8" x14ac:dyDescent="0.25">
      <c r="A299" s="9">
        <v>492</v>
      </c>
      <c r="B299" s="9" t="s">
        <v>336</v>
      </c>
      <c r="C299" s="9" t="s">
        <v>5</v>
      </c>
      <c r="D299" s="9" t="s">
        <v>358</v>
      </c>
      <c r="E299" s="9" t="s">
        <v>1349</v>
      </c>
      <c r="F299" s="9" t="s">
        <v>1352</v>
      </c>
      <c r="G299" s="9" t="s">
        <v>1356</v>
      </c>
      <c r="H299" s="9" t="s">
        <v>335</v>
      </c>
    </row>
    <row r="300" spans="1:8" x14ac:dyDescent="0.25">
      <c r="A300" s="9" t="s">
        <v>1419</v>
      </c>
      <c r="B300" s="9" t="s">
        <v>336</v>
      </c>
      <c r="C300" s="8" t="s">
        <v>146</v>
      </c>
      <c r="D300" s="9" t="s">
        <v>358</v>
      </c>
      <c r="E300" s="9" t="s">
        <v>1495</v>
      </c>
      <c r="F300" s="9" t="s">
        <v>1587</v>
      </c>
      <c r="G300" s="9" t="s">
        <v>1389</v>
      </c>
      <c r="H300" s="9" t="s">
        <v>1389</v>
      </c>
    </row>
    <row r="301" spans="1:8" x14ac:dyDescent="0.25">
      <c r="A301" s="9" t="s">
        <v>1420</v>
      </c>
      <c r="B301" s="9" t="s">
        <v>336</v>
      </c>
      <c r="C301" s="8" t="s">
        <v>1453</v>
      </c>
      <c r="D301" s="9" t="s">
        <v>358</v>
      </c>
      <c r="E301" s="9" t="s">
        <v>422</v>
      </c>
      <c r="F301" s="9" t="s">
        <v>1496</v>
      </c>
      <c r="G301" s="9" t="s">
        <v>1496</v>
      </c>
      <c r="H301" s="9" t="s">
        <v>427</v>
      </c>
    </row>
    <row r="302" spans="1:8" x14ac:dyDescent="0.25">
      <c r="A302" s="9">
        <v>500</v>
      </c>
      <c r="B302" s="9" t="s">
        <v>336</v>
      </c>
      <c r="C302" s="9" t="s">
        <v>146</v>
      </c>
      <c r="D302" s="9" t="s">
        <v>358</v>
      </c>
      <c r="E302" s="9" t="s">
        <v>1349</v>
      </c>
      <c r="F302" s="9" t="s">
        <v>413</v>
      </c>
      <c r="G302" s="9" t="s">
        <v>413</v>
      </c>
      <c r="H302" s="9" t="s">
        <v>1389</v>
      </c>
    </row>
    <row r="303" spans="1:8" x14ac:dyDescent="0.25">
      <c r="A303" s="7">
        <v>501</v>
      </c>
      <c r="B303" s="7" t="s">
        <v>336</v>
      </c>
      <c r="C303" s="7" t="s">
        <v>356</v>
      </c>
      <c r="D303" s="7" t="s">
        <v>360</v>
      </c>
      <c r="E303" s="7" t="s">
        <v>416</v>
      </c>
      <c r="F303" s="7" t="s">
        <v>443</v>
      </c>
      <c r="G303" s="7" t="s">
        <v>416</v>
      </c>
      <c r="H303" s="7" t="s">
        <v>1292</v>
      </c>
    </row>
    <row r="304" spans="1:8" x14ac:dyDescent="0.25">
      <c r="A304" s="7">
        <v>503</v>
      </c>
      <c r="B304" s="7" t="s">
        <v>336</v>
      </c>
      <c r="C304" s="7" t="s">
        <v>356</v>
      </c>
      <c r="D304" s="7" t="s">
        <v>360</v>
      </c>
      <c r="E304" s="7" t="s">
        <v>1349</v>
      </c>
      <c r="F304" s="7" t="s">
        <v>1322</v>
      </c>
      <c r="G304" s="7" t="s">
        <v>1322</v>
      </c>
      <c r="H304" s="7" t="s">
        <v>1322</v>
      </c>
    </row>
    <row r="305" spans="1:8" x14ac:dyDescent="0.25">
      <c r="A305" s="9">
        <v>507</v>
      </c>
      <c r="B305" s="9" t="s">
        <v>336</v>
      </c>
      <c r="C305" s="9" t="s">
        <v>355</v>
      </c>
      <c r="D305" s="9" t="s">
        <v>360</v>
      </c>
      <c r="E305" s="9" t="s">
        <v>1349</v>
      </c>
      <c r="F305" s="9" t="s">
        <v>1353</v>
      </c>
      <c r="G305" s="9" t="s">
        <v>418</v>
      </c>
      <c r="H305" s="9" t="s">
        <v>1389</v>
      </c>
    </row>
    <row r="306" spans="1:8" x14ac:dyDescent="0.25">
      <c r="A306" s="9" t="s">
        <v>326</v>
      </c>
      <c r="B306" s="9" t="s">
        <v>336</v>
      </c>
      <c r="C306" s="9" t="s">
        <v>5</v>
      </c>
      <c r="D306" s="9" t="s">
        <v>358</v>
      </c>
      <c r="E306" s="9" t="s">
        <v>1305</v>
      </c>
      <c r="F306" s="9" t="s">
        <v>424</v>
      </c>
      <c r="G306" s="9" t="s">
        <v>424</v>
      </c>
      <c r="H306" s="9" t="s">
        <v>424</v>
      </c>
    </row>
    <row r="307" spans="1:8" x14ac:dyDescent="0.25">
      <c r="A307" s="7">
        <v>511</v>
      </c>
      <c r="B307" s="7" t="s">
        <v>336</v>
      </c>
      <c r="C307" s="7" t="s">
        <v>359</v>
      </c>
      <c r="D307" s="7" t="s">
        <v>360</v>
      </c>
      <c r="E307" s="7" t="s">
        <v>1284</v>
      </c>
      <c r="F307" s="7" t="s">
        <v>419</v>
      </c>
      <c r="G307" s="7" t="s">
        <v>440</v>
      </c>
      <c r="H307" s="7" t="s">
        <v>440</v>
      </c>
    </row>
    <row r="308" spans="1:8" x14ac:dyDescent="0.25">
      <c r="A308" s="9" t="s">
        <v>327</v>
      </c>
      <c r="B308" s="9" t="s">
        <v>336</v>
      </c>
      <c r="C308" s="9" t="s">
        <v>144</v>
      </c>
      <c r="D308" s="9" t="s">
        <v>358</v>
      </c>
      <c r="E308" s="9" t="s">
        <v>1275</v>
      </c>
      <c r="F308" s="9" t="s">
        <v>438</v>
      </c>
      <c r="G308" s="9" t="s">
        <v>1389</v>
      </c>
      <c r="H308" s="9" t="s">
        <v>1594</v>
      </c>
    </row>
    <row r="309" spans="1:8" x14ac:dyDescent="0.25">
      <c r="A309" s="9">
        <v>514</v>
      </c>
      <c r="B309" s="9" t="s">
        <v>336</v>
      </c>
      <c r="C309" s="9" t="s">
        <v>355</v>
      </c>
      <c r="D309" s="9" t="s">
        <v>360</v>
      </c>
      <c r="E309" s="9" t="s">
        <v>1254</v>
      </c>
      <c r="F309" s="9" t="s">
        <v>1254</v>
      </c>
      <c r="G309" s="9" t="s">
        <v>415</v>
      </c>
      <c r="H309" s="9" t="s">
        <v>431</v>
      </c>
    </row>
    <row r="310" spans="1:8" x14ac:dyDescent="0.25">
      <c r="A310" s="7">
        <v>515</v>
      </c>
      <c r="B310" s="7" t="s">
        <v>336</v>
      </c>
      <c r="C310" s="7" t="s">
        <v>359</v>
      </c>
      <c r="D310" s="7" t="s">
        <v>360</v>
      </c>
      <c r="E310" s="7" t="s">
        <v>1269</v>
      </c>
      <c r="F310" s="7" t="s">
        <v>416</v>
      </c>
      <c r="G310" s="7" t="s">
        <v>416</v>
      </c>
      <c r="H310" s="7" t="s">
        <v>419</v>
      </c>
    </row>
    <row r="311" spans="1:8" x14ac:dyDescent="0.25">
      <c r="A311" s="7">
        <v>516</v>
      </c>
      <c r="B311" s="7" t="s">
        <v>336</v>
      </c>
      <c r="C311" s="7" t="s">
        <v>359</v>
      </c>
      <c r="D311" s="7" t="s">
        <v>360</v>
      </c>
      <c r="E311" s="7" t="s">
        <v>1349</v>
      </c>
      <c r="F311" s="7" t="s">
        <v>1276</v>
      </c>
      <c r="G311" s="7" t="s">
        <v>1574</v>
      </c>
      <c r="H311" s="7" t="s">
        <v>1389</v>
      </c>
    </row>
    <row r="312" spans="1:8" x14ac:dyDescent="0.25">
      <c r="A312" s="9" t="s">
        <v>328</v>
      </c>
      <c r="B312" s="9" t="s">
        <v>336</v>
      </c>
      <c r="C312" s="9" t="s">
        <v>144</v>
      </c>
      <c r="D312" s="9" t="s">
        <v>358</v>
      </c>
      <c r="E312" s="9" t="s">
        <v>443</v>
      </c>
      <c r="F312" s="9" t="s">
        <v>690</v>
      </c>
      <c r="G312" s="9" t="s">
        <v>1389</v>
      </c>
      <c r="H312" s="9" t="s">
        <v>1389</v>
      </c>
    </row>
    <row r="313" spans="1:8" x14ac:dyDescent="0.25">
      <c r="A313" s="9">
        <v>522</v>
      </c>
      <c r="B313" s="9" t="s">
        <v>336</v>
      </c>
      <c r="C313" s="9" t="s">
        <v>354</v>
      </c>
      <c r="D313" s="9" t="s">
        <v>360</v>
      </c>
      <c r="E313" s="9" t="s">
        <v>1303</v>
      </c>
      <c r="F313" s="9" t="s">
        <v>1303</v>
      </c>
      <c r="G313" s="9" t="s">
        <v>1303</v>
      </c>
      <c r="H313" s="9" t="s">
        <v>1387</v>
      </c>
    </row>
    <row r="314" spans="1:8" x14ac:dyDescent="0.25">
      <c r="A314" s="7">
        <v>523</v>
      </c>
      <c r="B314" s="7" t="s">
        <v>336</v>
      </c>
      <c r="C314" s="7" t="s">
        <v>359</v>
      </c>
      <c r="D314" s="7" t="s">
        <v>360</v>
      </c>
      <c r="E314" s="7" t="s">
        <v>443</v>
      </c>
      <c r="F314" s="7" t="s">
        <v>443</v>
      </c>
      <c r="G314" s="7" t="s">
        <v>443</v>
      </c>
      <c r="H314" s="7" t="s">
        <v>1389</v>
      </c>
    </row>
    <row r="315" spans="1:8" x14ac:dyDescent="0.25">
      <c r="A315" s="9" t="s">
        <v>329</v>
      </c>
      <c r="B315" s="9" t="s">
        <v>336</v>
      </c>
      <c r="C315" s="9" t="s">
        <v>5</v>
      </c>
      <c r="D315" s="9" t="s">
        <v>358</v>
      </c>
      <c r="E315" s="9" t="s">
        <v>1269</v>
      </c>
      <c r="F315" s="9" t="s">
        <v>411</v>
      </c>
      <c r="G315" s="9" t="s">
        <v>411</v>
      </c>
      <c r="H315" s="9" t="s">
        <v>1389</v>
      </c>
    </row>
    <row r="316" spans="1:8" x14ac:dyDescent="0.25">
      <c r="A316" s="7">
        <v>525</v>
      </c>
      <c r="B316" s="7" t="s">
        <v>336</v>
      </c>
      <c r="C316" s="7" t="s">
        <v>357</v>
      </c>
      <c r="D316" s="7" t="s">
        <v>360</v>
      </c>
      <c r="E316" s="7" t="s">
        <v>1349</v>
      </c>
      <c r="F316" s="7" t="s">
        <v>1354</v>
      </c>
      <c r="G316" s="7" t="s">
        <v>427</v>
      </c>
      <c r="H316" s="7" t="s">
        <v>427</v>
      </c>
    </row>
    <row r="317" spans="1:8" x14ac:dyDescent="0.25">
      <c r="A317" s="7">
        <v>527</v>
      </c>
      <c r="B317" s="7" t="s">
        <v>336</v>
      </c>
      <c r="C317" s="7" t="s">
        <v>359</v>
      </c>
      <c r="D317" s="7" t="s">
        <v>360</v>
      </c>
      <c r="E317" s="7" t="s">
        <v>443</v>
      </c>
      <c r="F317" s="7" t="s">
        <v>443</v>
      </c>
      <c r="G317" s="7" t="s">
        <v>1376</v>
      </c>
      <c r="H317" s="7" t="s">
        <v>1389</v>
      </c>
    </row>
    <row r="318" spans="1:8" x14ac:dyDescent="0.25">
      <c r="A318" s="9" t="s">
        <v>1421</v>
      </c>
      <c r="B318" s="9" t="s">
        <v>336</v>
      </c>
      <c r="C318" s="9" t="s">
        <v>337</v>
      </c>
      <c r="D318" s="9" t="s">
        <v>358</v>
      </c>
      <c r="E318" s="9" t="s">
        <v>1497</v>
      </c>
      <c r="F318" s="9" t="s">
        <v>415</v>
      </c>
      <c r="G318" s="9" t="s">
        <v>1389</v>
      </c>
      <c r="H318" s="9" t="s">
        <v>1389</v>
      </c>
    </row>
    <row r="319" spans="1:8" x14ac:dyDescent="0.25">
      <c r="A319" s="7">
        <v>530</v>
      </c>
      <c r="B319" s="7" t="s">
        <v>336</v>
      </c>
      <c r="C319" s="7" t="s">
        <v>356</v>
      </c>
      <c r="D319" s="7" t="s">
        <v>360</v>
      </c>
      <c r="E319" s="7" t="s">
        <v>1349</v>
      </c>
      <c r="F319" s="7" t="s">
        <v>416</v>
      </c>
      <c r="G319" s="7" t="s">
        <v>416</v>
      </c>
      <c r="H319" s="7" t="s">
        <v>1389</v>
      </c>
    </row>
    <row r="320" spans="1:8" x14ac:dyDescent="0.25">
      <c r="A320" s="7">
        <v>531</v>
      </c>
      <c r="B320" s="7" t="s">
        <v>336</v>
      </c>
      <c r="C320" s="7" t="s">
        <v>357</v>
      </c>
      <c r="D320" s="7" t="s">
        <v>360</v>
      </c>
      <c r="E320" s="7" t="s">
        <v>690</v>
      </c>
      <c r="F320" s="7" t="s">
        <v>429</v>
      </c>
      <c r="G320" s="7" t="s">
        <v>429</v>
      </c>
      <c r="H320" s="7" t="s">
        <v>1389</v>
      </c>
    </row>
    <row r="321" spans="1:8" x14ac:dyDescent="0.25">
      <c r="A321" s="9" t="s">
        <v>330</v>
      </c>
      <c r="B321" s="9" t="s">
        <v>336</v>
      </c>
      <c r="C321" s="9" t="s">
        <v>337</v>
      </c>
      <c r="D321" s="9" t="s">
        <v>358</v>
      </c>
      <c r="E321" s="9" t="s">
        <v>416</v>
      </c>
      <c r="F321" s="9" t="s">
        <v>1389</v>
      </c>
      <c r="G321" s="9" t="s">
        <v>1389</v>
      </c>
      <c r="H321" s="9" t="s">
        <v>1389</v>
      </c>
    </row>
    <row r="322" spans="1:8" x14ac:dyDescent="0.25">
      <c r="A322" s="7">
        <v>533</v>
      </c>
      <c r="B322" s="7" t="s">
        <v>336</v>
      </c>
      <c r="C322" s="7" t="s">
        <v>359</v>
      </c>
      <c r="D322" s="7" t="s">
        <v>360</v>
      </c>
      <c r="E322" s="7" t="s">
        <v>1591</v>
      </c>
      <c r="F322" s="7" t="s">
        <v>1591</v>
      </c>
      <c r="G322" s="7" t="s">
        <v>416</v>
      </c>
      <c r="H322" s="7" t="s">
        <v>427</v>
      </c>
    </row>
    <row r="323" spans="1:8" x14ac:dyDescent="0.25">
      <c r="A323" s="9">
        <v>534</v>
      </c>
      <c r="B323" s="9" t="s">
        <v>336</v>
      </c>
      <c r="C323" s="9" t="s">
        <v>355</v>
      </c>
      <c r="D323" s="9" t="s">
        <v>360</v>
      </c>
      <c r="E323" s="9" t="s">
        <v>418</v>
      </c>
      <c r="F323" s="9" t="s">
        <v>418</v>
      </c>
      <c r="G323" s="9" t="s">
        <v>418</v>
      </c>
      <c r="H323" s="9" t="s">
        <v>440</v>
      </c>
    </row>
    <row r="324" spans="1:8" x14ac:dyDescent="0.25">
      <c r="A324" s="9" t="s">
        <v>1422</v>
      </c>
      <c r="B324" s="9" t="s">
        <v>336</v>
      </c>
      <c r="C324" s="8" t="s">
        <v>1444</v>
      </c>
      <c r="D324" s="9" t="s">
        <v>358</v>
      </c>
      <c r="E324" s="9" t="s">
        <v>1269</v>
      </c>
      <c r="F324" s="9" t="s">
        <v>1501</v>
      </c>
      <c r="G324" s="9" t="s">
        <v>1499</v>
      </c>
      <c r="H324" s="9" t="s">
        <v>683</v>
      </c>
    </row>
    <row r="325" spans="1:8" x14ac:dyDescent="0.25">
      <c r="A325" s="9" t="s">
        <v>1423</v>
      </c>
      <c r="B325" s="9" t="s">
        <v>336</v>
      </c>
      <c r="C325" s="8" t="s">
        <v>1498</v>
      </c>
      <c r="D325" s="9" t="s">
        <v>358</v>
      </c>
      <c r="E325" s="9" t="s">
        <v>1500</v>
      </c>
      <c r="F325" s="9" t="s">
        <v>1500</v>
      </c>
      <c r="G325" s="9" t="s">
        <v>1500</v>
      </c>
      <c r="H325" s="9" t="s">
        <v>1389</v>
      </c>
    </row>
    <row r="326" spans="1:8" x14ac:dyDescent="0.25">
      <c r="A326" s="9" t="s">
        <v>331</v>
      </c>
      <c r="B326" s="9" t="s">
        <v>336</v>
      </c>
      <c r="C326" s="9" t="s">
        <v>144</v>
      </c>
      <c r="D326" s="9" t="s">
        <v>358</v>
      </c>
      <c r="E326" s="9" t="s">
        <v>690</v>
      </c>
      <c r="F326" s="9" t="s">
        <v>690</v>
      </c>
      <c r="G326" s="9" t="s">
        <v>422</v>
      </c>
      <c r="H326" s="9" t="s">
        <v>419</v>
      </c>
    </row>
    <row r="327" spans="1:8" x14ac:dyDescent="0.25">
      <c r="A327" s="9" t="s">
        <v>332</v>
      </c>
      <c r="B327" s="9" t="s">
        <v>336</v>
      </c>
      <c r="C327" s="9" t="s">
        <v>145</v>
      </c>
      <c r="D327" s="9" t="s">
        <v>358</v>
      </c>
      <c r="E327" s="9" t="s">
        <v>1301</v>
      </c>
      <c r="F327" s="9" t="s">
        <v>1301</v>
      </c>
      <c r="G327" s="9" t="s">
        <v>419</v>
      </c>
      <c r="H327" s="9" t="s">
        <v>427</v>
      </c>
    </row>
    <row r="328" spans="1:8" x14ac:dyDescent="0.25">
      <c r="A328" s="9" t="s">
        <v>333</v>
      </c>
      <c r="B328" s="9" t="s">
        <v>336</v>
      </c>
      <c r="C328" s="9" t="s">
        <v>345</v>
      </c>
      <c r="D328" s="9" t="s">
        <v>358</v>
      </c>
      <c r="E328" s="9" t="s">
        <v>1591</v>
      </c>
      <c r="F328" s="9" t="s">
        <v>1591</v>
      </c>
      <c r="G328" s="9" t="s">
        <v>440</v>
      </c>
      <c r="H328" s="9" t="s">
        <v>440</v>
      </c>
    </row>
    <row r="329" spans="1:8" x14ac:dyDescent="0.25">
      <c r="A329" s="9" t="s">
        <v>334</v>
      </c>
      <c r="B329" s="9" t="s">
        <v>336</v>
      </c>
      <c r="C329" s="9" t="s">
        <v>350</v>
      </c>
      <c r="D329" s="9" t="s">
        <v>358</v>
      </c>
      <c r="E329" s="9" t="s">
        <v>690</v>
      </c>
      <c r="F329" s="9" t="s">
        <v>415</v>
      </c>
      <c r="G329" s="9" t="s">
        <v>415</v>
      </c>
      <c r="H329" s="9" t="s">
        <v>1389</v>
      </c>
    </row>
    <row r="330" spans="1:8" x14ac:dyDescent="0.25">
      <c r="A330" s="9" t="s">
        <v>1424</v>
      </c>
      <c r="B330" s="9" t="s">
        <v>336</v>
      </c>
      <c r="C330" s="8" t="s">
        <v>1449</v>
      </c>
      <c r="D330" s="9" t="s">
        <v>358</v>
      </c>
      <c r="E330" s="9" t="s">
        <v>1349</v>
      </c>
      <c r="F330" s="9" t="s">
        <v>422</v>
      </c>
      <c r="G330" s="9" t="s">
        <v>427</v>
      </c>
      <c r="H330" s="9" t="s">
        <v>1389</v>
      </c>
    </row>
    <row r="331" spans="1:8" x14ac:dyDescent="0.25">
      <c r="A331" s="9" t="s">
        <v>1425</v>
      </c>
      <c r="B331" s="9" t="s">
        <v>336</v>
      </c>
      <c r="C331" s="8" t="s">
        <v>1449</v>
      </c>
      <c r="D331" s="9" t="s">
        <v>358</v>
      </c>
      <c r="E331" s="9" t="s">
        <v>1347</v>
      </c>
      <c r="F331" s="9" t="s">
        <v>1347</v>
      </c>
      <c r="G331" s="9" t="s">
        <v>427</v>
      </c>
      <c r="H331" s="9" t="s">
        <v>1389</v>
      </c>
    </row>
    <row r="332" spans="1:8" x14ac:dyDescent="0.25">
      <c r="A332" s="9" t="s">
        <v>1426</v>
      </c>
      <c r="B332" s="9" t="s">
        <v>336</v>
      </c>
      <c r="C332" s="8" t="s">
        <v>1502</v>
      </c>
      <c r="D332" s="9" t="s">
        <v>358</v>
      </c>
      <c r="E332" s="9" t="s">
        <v>1349</v>
      </c>
      <c r="F332" s="9" t="s">
        <v>1508</v>
      </c>
      <c r="G332" s="9" t="s">
        <v>1443</v>
      </c>
      <c r="H332" s="9" t="s">
        <v>419</v>
      </c>
    </row>
    <row r="333" spans="1:8" x14ac:dyDescent="0.25">
      <c r="A333" s="9" t="s">
        <v>1427</v>
      </c>
      <c r="B333" s="9" t="s">
        <v>336</v>
      </c>
      <c r="C333" s="8" t="s">
        <v>1503</v>
      </c>
      <c r="D333" s="9" t="s">
        <v>358</v>
      </c>
      <c r="E333" s="9" t="s">
        <v>1504</v>
      </c>
      <c r="F333" s="9" t="s">
        <v>1504</v>
      </c>
      <c r="G333" s="9" t="s">
        <v>419</v>
      </c>
      <c r="H333" s="9" t="s">
        <v>1389</v>
      </c>
    </row>
    <row r="334" spans="1:8" x14ac:dyDescent="0.25">
      <c r="A334" s="9" t="s">
        <v>1428</v>
      </c>
      <c r="B334" s="9" t="s">
        <v>336</v>
      </c>
      <c r="C334" s="8" t="s">
        <v>1487</v>
      </c>
      <c r="D334" s="9" t="s">
        <v>358</v>
      </c>
      <c r="E334" s="9" t="s">
        <v>1505</v>
      </c>
      <c r="F334" s="9" t="s">
        <v>1476</v>
      </c>
      <c r="G334" s="9" t="s">
        <v>1389</v>
      </c>
      <c r="H334" s="9" t="s">
        <v>1389</v>
      </c>
    </row>
    <row r="335" spans="1:8" x14ac:dyDescent="0.25">
      <c r="A335" s="9" t="s">
        <v>1429</v>
      </c>
      <c r="B335" s="9" t="s">
        <v>336</v>
      </c>
      <c r="C335" s="8" t="s">
        <v>1480</v>
      </c>
      <c r="D335" s="9" t="s">
        <v>358</v>
      </c>
      <c r="E335" s="9" t="s">
        <v>1506</v>
      </c>
      <c r="F335" s="9" t="s">
        <v>1507</v>
      </c>
      <c r="G335" s="9" t="s">
        <v>412</v>
      </c>
      <c r="H335" s="9" t="s">
        <v>1389</v>
      </c>
    </row>
    <row r="336" spans="1:8" x14ac:dyDescent="0.25">
      <c r="A336" s="13" t="s">
        <v>1593</v>
      </c>
      <c r="C336" s="8"/>
    </row>
    <row r="337" spans="2:7" x14ac:dyDescent="0.25">
      <c r="B337" s="9"/>
      <c r="E337" s="11"/>
      <c r="F337" s="11"/>
      <c r="G337" s="11"/>
    </row>
  </sheetData>
  <pageMargins left="0.7" right="0.7" top="0.75" bottom="0.75" header="0.3" footer="0.3"/>
  <pageSetup orientation="portrait" r:id="rId1"/>
  <ignoredErrors>
    <ignoredError sqref="A3:A284 A286:A33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3"/>
  <sheetViews>
    <sheetView showGridLines="0" topLeftCell="A618" zoomScale="140" zoomScaleNormal="140" zoomScaleSheetLayoutView="388" workbookViewId="0">
      <selection activeCell="A181" sqref="A181:XFD181"/>
    </sheetView>
  </sheetViews>
  <sheetFormatPr baseColWidth="10" defaultColWidth="11.5546875" defaultRowHeight="12" x14ac:dyDescent="0.25"/>
  <cols>
    <col min="1" max="1" width="16.44140625" style="32" customWidth="1"/>
    <col min="2" max="2" width="22.88671875" style="5" customWidth="1"/>
    <col min="3" max="3" width="59.109375" style="31" customWidth="1"/>
    <col min="4" max="4" width="60.44140625" style="31" customWidth="1"/>
    <col min="5" max="5" width="44.109375" style="32" customWidth="1"/>
    <col min="6" max="6" width="23" style="5" customWidth="1"/>
    <col min="7" max="16384" width="11.5546875" style="5"/>
  </cols>
  <sheetData>
    <row r="1" spans="1:6" ht="13.8" x14ac:dyDescent="0.25">
      <c r="A1" s="15" t="s">
        <v>1862</v>
      </c>
      <c r="B1" s="17"/>
      <c r="C1" s="18"/>
      <c r="D1" s="18"/>
      <c r="E1" s="19"/>
    </row>
    <row r="2" spans="1:6" s="21" customFormat="1" x14ac:dyDescent="0.25">
      <c r="A2" s="20" t="s">
        <v>0</v>
      </c>
      <c r="B2" s="20" t="s">
        <v>1</v>
      </c>
      <c r="C2" s="20" t="s">
        <v>410</v>
      </c>
      <c r="D2" s="20" t="s">
        <v>2</v>
      </c>
      <c r="E2" s="20" t="s">
        <v>3</v>
      </c>
      <c r="F2" s="20" t="s">
        <v>820</v>
      </c>
    </row>
    <row r="3" spans="1:6" s="21" customFormat="1" ht="13.5" customHeight="1" x14ac:dyDescent="0.25">
      <c r="A3" s="22" t="s">
        <v>907</v>
      </c>
      <c r="B3" s="22" t="s">
        <v>337</v>
      </c>
      <c r="C3" s="23" t="s">
        <v>937</v>
      </c>
      <c r="D3" s="16" t="s">
        <v>732</v>
      </c>
      <c r="E3" s="17" t="s">
        <v>955</v>
      </c>
      <c r="F3" s="17" t="s">
        <v>1227</v>
      </c>
    </row>
    <row r="4" spans="1:6" s="21" customFormat="1" ht="14.25" customHeight="1" x14ac:dyDescent="0.25">
      <c r="A4" s="22" t="s">
        <v>908</v>
      </c>
      <c r="B4" s="22" t="s">
        <v>337</v>
      </c>
      <c r="C4" s="23" t="s">
        <v>938</v>
      </c>
      <c r="D4" s="24" t="s">
        <v>708</v>
      </c>
      <c r="E4" s="17" t="s">
        <v>955</v>
      </c>
      <c r="F4" s="17" t="s">
        <v>1227</v>
      </c>
    </row>
    <row r="5" spans="1:6" s="21" customFormat="1" ht="17.25" customHeight="1" x14ac:dyDescent="0.25">
      <c r="A5" s="22" t="s">
        <v>909</v>
      </c>
      <c r="B5" s="22" t="s">
        <v>337</v>
      </c>
      <c r="C5" s="23" t="s">
        <v>938</v>
      </c>
      <c r="D5" s="24" t="s">
        <v>708</v>
      </c>
      <c r="E5" s="17" t="s">
        <v>955</v>
      </c>
      <c r="F5" s="17" t="s">
        <v>1227</v>
      </c>
    </row>
    <row r="6" spans="1:6" s="21" customFormat="1" ht="16.5" customHeight="1" x14ac:dyDescent="0.25">
      <c r="A6" s="22" t="s">
        <v>910</v>
      </c>
      <c r="B6" s="22" t="s">
        <v>337</v>
      </c>
      <c r="C6" s="23" t="s">
        <v>938</v>
      </c>
      <c r="D6" s="24" t="s">
        <v>708</v>
      </c>
      <c r="E6" s="17" t="s">
        <v>955</v>
      </c>
      <c r="F6" s="17" t="s">
        <v>1227</v>
      </c>
    </row>
    <row r="7" spans="1:6" s="21" customFormat="1" ht="16.5" customHeight="1" x14ac:dyDescent="0.25">
      <c r="A7" s="22" t="s">
        <v>911</v>
      </c>
      <c r="B7" s="22" t="s">
        <v>337</v>
      </c>
      <c r="C7" s="23" t="s">
        <v>938</v>
      </c>
      <c r="D7" s="24" t="s">
        <v>1596</v>
      </c>
      <c r="E7" s="17" t="s">
        <v>955</v>
      </c>
      <c r="F7" s="17" t="s">
        <v>1227</v>
      </c>
    </row>
    <row r="8" spans="1:6" s="21" customFormat="1" ht="16.5" customHeight="1" x14ac:dyDescent="0.25">
      <c r="A8" s="22" t="s">
        <v>912</v>
      </c>
      <c r="B8" s="22" t="s">
        <v>337</v>
      </c>
      <c r="C8" s="23" t="s">
        <v>939</v>
      </c>
      <c r="D8" s="24" t="s">
        <v>1596</v>
      </c>
      <c r="E8" s="17" t="s">
        <v>955</v>
      </c>
      <c r="F8" s="17" t="s">
        <v>1227</v>
      </c>
    </row>
    <row r="9" spans="1:6" s="21" customFormat="1" ht="16.5" customHeight="1" x14ac:dyDescent="0.25">
      <c r="A9" s="22" t="s">
        <v>913</v>
      </c>
      <c r="B9" s="22" t="s">
        <v>337</v>
      </c>
      <c r="C9" s="23" t="s">
        <v>939</v>
      </c>
      <c r="D9" s="24" t="s">
        <v>1596</v>
      </c>
      <c r="E9" s="17" t="s">
        <v>955</v>
      </c>
      <c r="F9" s="17" t="s">
        <v>1227</v>
      </c>
    </row>
    <row r="10" spans="1:6" s="21" customFormat="1" ht="16.5" customHeight="1" x14ac:dyDescent="0.25">
      <c r="A10" s="22" t="s">
        <v>914</v>
      </c>
      <c r="B10" s="22" t="s">
        <v>337</v>
      </c>
      <c r="C10" s="23" t="s">
        <v>939</v>
      </c>
      <c r="D10" s="24" t="s">
        <v>1596</v>
      </c>
      <c r="E10" s="17" t="s">
        <v>955</v>
      </c>
      <c r="F10" s="17" t="s">
        <v>1227</v>
      </c>
    </row>
    <row r="11" spans="1:6" s="21" customFormat="1" ht="16.5" customHeight="1" x14ac:dyDescent="0.25">
      <c r="A11" s="22" t="s">
        <v>915</v>
      </c>
      <c r="B11" s="22" t="s">
        <v>337</v>
      </c>
      <c r="C11" s="23" t="s">
        <v>940</v>
      </c>
      <c r="D11" s="24" t="s">
        <v>1596</v>
      </c>
      <c r="E11" s="17" t="s">
        <v>955</v>
      </c>
      <c r="F11" s="17" t="s">
        <v>1227</v>
      </c>
    </row>
    <row r="12" spans="1:6" s="21" customFormat="1" ht="16.5" customHeight="1" x14ac:dyDescent="0.25">
      <c r="A12" s="22" t="s">
        <v>916</v>
      </c>
      <c r="B12" s="22" t="s">
        <v>337</v>
      </c>
      <c r="C12" s="23" t="s">
        <v>941</v>
      </c>
      <c r="D12" s="24" t="s">
        <v>706</v>
      </c>
      <c r="E12" s="17" t="s">
        <v>955</v>
      </c>
      <c r="F12" s="17" t="s">
        <v>1227</v>
      </c>
    </row>
    <row r="13" spans="1:6" s="21" customFormat="1" ht="16.5" customHeight="1" x14ac:dyDescent="0.25">
      <c r="A13" s="22" t="s">
        <v>917</v>
      </c>
      <c r="B13" s="22" t="s">
        <v>337</v>
      </c>
      <c r="C13" s="23" t="s">
        <v>941</v>
      </c>
      <c r="D13" s="24" t="s">
        <v>706</v>
      </c>
      <c r="E13" s="17" t="s">
        <v>955</v>
      </c>
      <c r="F13" s="17" t="s">
        <v>1227</v>
      </c>
    </row>
    <row r="14" spans="1:6" s="21" customFormat="1" ht="16.5" customHeight="1" x14ac:dyDescent="0.25">
      <c r="A14" s="22" t="s">
        <v>918</v>
      </c>
      <c r="B14" s="22" t="s">
        <v>337</v>
      </c>
      <c r="C14" s="23" t="s">
        <v>941</v>
      </c>
      <c r="D14" s="24" t="s">
        <v>706</v>
      </c>
      <c r="E14" s="17" t="s">
        <v>955</v>
      </c>
      <c r="F14" s="17" t="s">
        <v>1227</v>
      </c>
    </row>
    <row r="15" spans="1:6" s="21" customFormat="1" ht="16.5" customHeight="1" x14ac:dyDescent="0.25">
      <c r="A15" s="22" t="s">
        <v>919</v>
      </c>
      <c r="B15" s="22" t="s">
        <v>337</v>
      </c>
      <c r="C15" s="23" t="s">
        <v>941</v>
      </c>
      <c r="D15" s="24" t="s">
        <v>706</v>
      </c>
      <c r="E15" s="17" t="s">
        <v>955</v>
      </c>
      <c r="F15" s="17" t="s">
        <v>1227</v>
      </c>
    </row>
    <row r="16" spans="1:6" s="21" customFormat="1" ht="16.5" customHeight="1" x14ac:dyDescent="0.25">
      <c r="A16" s="22" t="s">
        <v>920</v>
      </c>
      <c r="B16" s="22" t="s">
        <v>337</v>
      </c>
      <c r="C16" s="23" t="s">
        <v>942</v>
      </c>
      <c r="D16" s="24" t="s">
        <v>706</v>
      </c>
      <c r="E16" s="17" t="s">
        <v>955</v>
      </c>
      <c r="F16" s="17" t="s">
        <v>1227</v>
      </c>
    </row>
    <row r="17" spans="1:6" s="21" customFormat="1" ht="16.5" customHeight="1" x14ac:dyDescent="0.25">
      <c r="A17" s="22" t="s">
        <v>921</v>
      </c>
      <c r="B17" s="22" t="s">
        <v>337</v>
      </c>
      <c r="C17" s="23" t="s">
        <v>943</v>
      </c>
      <c r="D17" s="24" t="s">
        <v>706</v>
      </c>
      <c r="E17" s="17" t="s">
        <v>955</v>
      </c>
      <c r="F17" s="17" t="s">
        <v>1227</v>
      </c>
    </row>
    <row r="18" spans="1:6" s="21" customFormat="1" ht="16.5" customHeight="1" x14ac:dyDescent="0.25">
      <c r="A18" s="22" t="s">
        <v>922</v>
      </c>
      <c r="B18" s="22" t="s">
        <v>337</v>
      </c>
      <c r="C18" s="23" t="s">
        <v>939</v>
      </c>
      <c r="D18" s="24" t="s">
        <v>1597</v>
      </c>
      <c r="E18" s="11" t="s">
        <v>1825</v>
      </c>
      <c r="F18" s="17" t="s">
        <v>1226</v>
      </c>
    </row>
    <row r="19" spans="1:6" s="21" customFormat="1" ht="16.5" customHeight="1" x14ac:dyDescent="0.25">
      <c r="A19" s="22" t="s">
        <v>923</v>
      </c>
      <c r="B19" s="22" t="s">
        <v>337</v>
      </c>
      <c r="C19" s="23" t="s">
        <v>940</v>
      </c>
      <c r="D19" s="24" t="s">
        <v>1597</v>
      </c>
      <c r="E19" s="11" t="s">
        <v>1825</v>
      </c>
      <c r="F19" s="17" t="s">
        <v>1226</v>
      </c>
    </row>
    <row r="20" spans="1:6" s="21" customFormat="1" ht="16.5" customHeight="1" x14ac:dyDescent="0.25">
      <c r="A20" s="22" t="s">
        <v>924</v>
      </c>
      <c r="B20" s="22" t="s">
        <v>337</v>
      </c>
      <c r="C20" s="23" t="s">
        <v>944</v>
      </c>
      <c r="D20" s="24" t="s">
        <v>1597</v>
      </c>
      <c r="E20" s="11" t="s">
        <v>1825</v>
      </c>
      <c r="F20" s="17" t="s">
        <v>1226</v>
      </c>
    </row>
    <row r="21" spans="1:6" s="21" customFormat="1" ht="16.5" customHeight="1" x14ac:dyDescent="0.25">
      <c r="A21" s="22" t="s">
        <v>925</v>
      </c>
      <c r="B21" s="22" t="s">
        <v>337</v>
      </c>
      <c r="C21" s="23" t="s">
        <v>945</v>
      </c>
      <c r="D21" s="24" t="s">
        <v>1597</v>
      </c>
      <c r="E21" s="11" t="s">
        <v>1825</v>
      </c>
      <c r="F21" s="17" t="s">
        <v>1226</v>
      </c>
    </row>
    <row r="22" spans="1:6" s="21" customFormat="1" ht="16.5" customHeight="1" x14ac:dyDescent="0.25">
      <c r="A22" s="22" t="s">
        <v>926</v>
      </c>
      <c r="B22" s="22" t="s">
        <v>337</v>
      </c>
      <c r="C22" s="23" t="s">
        <v>946</v>
      </c>
      <c r="D22" s="24" t="s">
        <v>1597</v>
      </c>
      <c r="E22" s="11" t="s">
        <v>1825</v>
      </c>
      <c r="F22" s="17" t="s">
        <v>1226</v>
      </c>
    </row>
    <row r="23" spans="1:6" s="21" customFormat="1" ht="16.5" customHeight="1" x14ac:dyDescent="0.25">
      <c r="A23" s="22" t="s">
        <v>927</v>
      </c>
      <c r="B23" s="22" t="s">
        <v>337</v>
      </c>
      <c r="C23" s="23" t="s">
        <v>947</v>
      </c>
      <c r="D23" s="25" t="s">
        <v>544</v>
      </c>
      <c r="E23" s="17" t="s">
        <v>805</v>
      </c>
      <c r="F23" s="17" t="s">
        <v>1226</v>
      </c>
    </row>
    <row r="24" spans="1:6" s="21" customFormat="1" ht="16.5" customHeight="1" x14ac:dyDescent="0.25">
      <c r="A24" s="22" t="s">
        <v>928</v>
      </c>
      <c r="B24" s="22" t="s">
        <v>337</v>
      </c>
      <c r="C24" s="23" t="s">
        <v>946</v>
      </c>
      <c r="D24" s="25" t="s">
        <v>544</v>
      </c>
      <c r="E24" s="17" t="s">
        <v>805</v>
      </c>
      <c r="F24" s="17" t="s">
        <v>1226</v>
      </c>
    </row>
    <row r="25" spans="1:6" s="21" customFormat="1" ht="16.5" customHeight="1" x14ac:dyDescent="0.25">
      <c r="A25" s="22" t="s">
        <v>929</v>
      </c>
      <c r="B25" s="22" t="s">
        <v>337</v>
      </c>
      <c r="C25" s="23" t="s">
        <v>949</v>
      </c>
      <c r="D25" s="25" t="s">
        <v>544</v>
      </c>
      <c r="E25" s="17" t="s">
        <v>805</v>
      </c>
      <c r="F25" s="17" t="s">
        <v>1226</v>
      </c>
    </row>
    <row r="26" spans="1:6" s="21" customFormat="1" ht="16.5" customHeight="1" x14ac:dyDescent="0.25">
      <c r="A26" s="22" t="s">
        <v>930</v>
      </c>
      <c r="B26" s="22" t="s">
        <v>337</v>
      </c>
      <c r="C26" s="23" t="s">
        <v>950</v>
      </c>
      <c r="D26" s="25" t="s">
        <v>544</v>
      </c>
      <c r="E26" s="17" t="s">
        <v>805</v>
      </c>
      <c r="F26" s="17" t="s">
        <v>1226</v>
      </c>
    </row>
    <row r="27" spans="1:6" s="21" customFormat="1" ht="16.5" customHeight="1" x14ac:dyDescent="0.25">
      <c r="A27" s="22" t="s">
        <v>931</v>
      </c>
      <c r="B27" s="22" t="s">
        <v>337</v>
      </c>
      <c r="C27" s="23" t="s">
        <v>949</v>
      </c>
      <c r="D27" s="25" t="s">
        <v>544</v>
      </c>
      <c r="E27" s="17" t="s">
        <v>805</v>
      </c>
      <c r="F27" s="17" t="s">
        <v>1226</v>
      </c>
    </row>
    <row r="28" spans="1:6" s="21" customFormat="1" ht="16.5" customHeight="1" x14ac:dyDescent="0.25">
      <c r="A28" s="22" t="s">
        <v>932</v>
      </c>
      <c r="B28" s="22" t="s">
        <v>337</v>
      </c>
      <c r="C28" s="23" t="s">
        <v>951</v>
      </c>
      <c r="D28" s="25" t="s">
        <v>544</v>
      </c>
      <c r="E28" s="17" t="s">
        <v>805</v>
      </c>
      <c r="F28" s="17" t="s">
        <v>1226</v>
      </c>
    </row>
    <row r="29" spans="1:6" s="21" customFormat="1" ht="16.5" customHeight="1" x14ac:dyDescent="0.25">
      <c r="A29" s="22" t="s">
        <v>933</v>
      </c>
      <c r="B29" s="22" t="s">
        <v>337</v>
      </c>
      <c r="C29" s="23" t="s">
        <v>952</v>
      </c>
      <c r="D29" s="25" t="s">
        <v>544</v>
      </c>
      <c r="E29" s="17" t="s">
        <v>805</v>
      </c>
      <c r="F29" s="17" t="s">
        <v>1226</v>
      </c>
    </row>
    <row r="30" spans="1:6" s="21" customFormat="1" ht="16.5" customHeight="1" x14ac:dyDescent="0.25">
      <c r="A30" s="22" t="s">
        <v>934</v>
      </c>
      <c r="B30" s="22" t="s">
        <v>337</v>
      </c>
      <c r="C30" s="23" t="s">
        <v>954</v>
      </c>
      <c r="D30" s="24" t="s">
        <v>709</v>
      </c>
      <c r="E30" s="17" t="s">
        <v>805</v>
      </c>
      <c r="F30" s="17" t="s">
        <v>1226</v>
      </c>
    </row>
    <row r="31" spans="1:6" s="21" customFormat="1" ht="16.5" customHeight="1" x14ac:dyDescent="0.25">
      <c r="A31" s="22" t="s">
        <v>935</v>
      </c>
      <c r="B31" s="22" t="s">
        <v>337</v>
      </c>
      <c r="C31" s="23" t="s">
        <v>886</v>
      </c>
      <c r="D31" s="24" t="s">
        <v>545</v>
      </c>
      <c r="E31" s="19" t="s">
        <v>809</v>
      </c>
      <c r="F31" s="17" t="s">
        <v>1226</v>
      </c>
    </row>
    <row r="32" spans="1:6" s="21" customFormat="1" ht="16.5" customHeight="1" x14ac:dyDescent="0.25">
      <c r="A32" s="22">
        <v>3103</v>
      </c>
      <c r="B32" s="22" t="s">
        <v>337</v>
      </c>
      <c r="C32" s="23" t="s">
        <v>953</v>
      </c>
      <c r="D32" s="16" t="s">
        <v>546</v>
      </c>
      <c r="E32" s="19" t="s">
        <v>809</v>
      </c>
      <c r="F32" s="17" t="s">
        <v>1226</v>
      </c>
    </row>
    <row r="33" spans="1:6" s="21" customFormat="1" ht="16.5" customHeight="1" x14ac:dyDescent="0.25">
      <c r="A33" s="22" t="s">
        <v>936</v>
      </c>
      <c r="B33" s="22" t="s">
        <v>337</v>
      </c>
      <c r="C33" s="23" t="s">
        <v>948</v>
      </c>
      <c r="D33" s="16" t="s">
        <v>546</v>
      </c>
      <c r="E33" s="19" t="s">
        <v>809</v>
      </c>
      <c r="F33" s="17" t="s">
        <v>1226</v>
      </c>
    </row>
    <row r="34" spans="1:6" s="21" customFormat="1" ht="18.75" customHeight="1" x14ac:dyDescent="0.25">
      <c r="A34" s="11">
        <v>6359</v>
      </c>
      <c r="B34" s="22" t="s">
        <v>337</v>
      </c>
      <c r="C34" s="26" t="s">
        <v>873</v>
      </c>
      <c r="D34" s="16" t="s">
        <v>587</v>
      </c>
      <c r="E34" s="22" t="s">
        <v>811</v>
      </c>
      <c r="F34" s="17" t="s">
        <v>1226</v>
      </c>
    </row>
    <row r="35" spans="1:6" s="21" customFormat="1" x14ac:dyDescent="0.25">
      <c r="A35" s="22" t="s">
        <v>1096</v>
      </c>
      <c r="B35" s="22" t="s">
        <v>1512</v>
      </c>
      <c r="C35" s="16" t="s">
        <v>1181</v>
      </c>
      <c r="D35" s="24" t="s">
        <v>706</v>
      </c>
      <c r="E35" s="17" t="s">
        <v>955</v>
      </c>
      <c r="F35" s="17" t="s">
        <v>1227</v>
      </c>
    </row>
    <row r="36" spans="1:6" s="21" customFormat="1" x14ac:dyDescent="0.25">
      <c r="A36" s="22" t="s">
        <v>1100</v>
      </c>
      <c r="B36" s="17" t="s">
        <v>1480</v>
      </c>
      <c r="C36" s="16" t="s">
        <v>1182</v>
      </c>
      <c r="D36" s="24" t="s">
        <v>706</v>
      </c>
      <c r="E36" s="17" t="s">
        <v>955</v>
      </c>
      <c r="F36" s="17" t="s">
        <v>1227</v>
      </c>
    </row>
    <row r="37" spans="1:6" s="21" customFormat="1" x14ac:dyDescent="0.25">
      <c r="A37" s="22" t="s">
        <v>1101</v>
      </c>
      <c r="B37" s="17" t="s">
        <v>1480</v>
      </c>
      <c r="C37" s="16" t="s">
        <v>1182</v>
      </c>
      <c r="D37" s="24" t="s">
        <v>706</v>
      </c>
      <c r="E37" s="17" t="s">
        <v>955</v>
      </c>
      <c r="F37" s="17" t="s">
        <v>1227</v>
      </c>
    </row>
    <row r="38" spans="1:6" s="21" customFormat="1" x14ac:dyDescent="0.25">
      <c r="A38" s="22" t="s">
        <v>1127</v>
      </c>
      <c r="B38" s="17" t="s">
        <v>144</v>
      </c>
      <c r="C38" s="16" t="s">
        <v>1183</v>
      </c>
      <c r="D38" s="24" t="s">
        <v>706</v>
      </c>
      <c r="E38" s="17" t="s">
        <v>955</v>
      </c>
      <c r="F38" s="17" t="s">
        <v>1227</v>
      </c>
    </row>
    <row r="39" spans="1:6" s="21" customFormat="1" x14ac:dyDescent="0.25">
      <c r="A39" s="22" t="s">
        <v>1128</v>
      </c>
      <c r="B39" s="17" t="s">
        <v>144</v>
      </c>
      <c r="C39" s="16" t="s">
        <v>1183</v>
      </c>
      <c r="D39" s="24" t="s">
        <v>706</v>
      </c>
      <c r="E39" s="17" t="s">
        <v>955</v>
      </c>
      <c r="F39" s="17" t="s">
        <v>1227</v>
      </c>
    </row>
    <row r="40" spans="1:6" s="21" customFormat="1" x14ac:dyDescent="0.25">
      <c r="A40" s="22" t="s">
        <v>1129</v>
      </c>
      <c r="B40" s="17" t="s">
        <v>144</v>
      </c>
      <c r="C40" s="16" t="s">
        <v>1183</v>
      </c>
      <c r="D40" s="24" t="s">
        <v>706</v>
      </c>
      <c r="E40" s="17" t="s">
        <v>955</v>
      </c>
      <c r="F40" s="17" t="s">
        <v>1227</v>
      </c>
    </row>
    <row r="41" spans="1:6" s="21" customFormat="1" x14ac:dyDescent="0.25">
      <c r="A41" s="22" t="s">
        <v>1130</v>
      </c>
      <c r="B41" s="17" t="s">
        <v>144</v>
      </c>
      <c r="C41" s="16" t="s">
        <v>1183</v>
      </c>
      <c r="D41" s="24" t="s">
        <v>706</v>
      </c>
      <c r="E41" s="17" t="s">
        <v>955</v>
      </c>
      <c r="F41" s="17" t="s">
        <v>1227</v>
      </c>
    </row>
    <row r="42" spans="1:6" s="21" customFormat="1" x14ac:dyDescent="0.25">
      <c r="A42" s="22" t="s">
        <v>1155</v>
      </c>
      <c r="B42" s="17" t="s">
        <v>144</v>
      </c>
      <c r="C42" s="16" t="s">
        <v>1184</v>
      </c>
      <c r="D42" s="24" t="s">
        <v>706</v>
      </c>
      <c r="E42" s="17" t="s">
        <v>955</v>
      </c>
      <c r="F42" s="17" t="s">
        <v>1227</v>
      </c>
    </row>
    <row r="43" spans="1:6" s="21" customFormat="1" x14ac:dyDescent="0.25">
      <c r="A43" s="22" t="s">
        <v>1156</v>
      </c>
      <c r="B43" s="17" t="s">
        <v>144</v>
      </c>
      <c r="C43" s="16" t="s">
        <v>1184</v>
      </c>
      <c r="D43" s="24" t="s">
        <v>706</v>
      </c>
      <c r="E43" s="17" t="s">
        <v>955</v>
      </c>
      <c r="F43" s="17" t="s">
        <v>1227</v>
      </c>
    </row>
    <row r="44" spans="1:6" s="21" customFormat="1" x14ac:dyDescent="0.25">
      <c r="A44" s="22" t="s">
        <v>1157</v>
      </c>
      <c r="B44" s="17" t="s">
        <v>144</v>
      </c>
      <c r="C44" s="16" t="s">
        <v>1184</v>
      </c>
      <c r="D44" s="24" t="s">
        <v>706</v>
      </c>
      <c r="E44" s="17" t="s">
        <v>955</v>
      </c>
      <c r="F44" s="17" t="s">
        <v>1227</v>
      </c>
    </row>
    <row r="45" spans="1:6" s="21" customFormat="1" x14ac:dyDescent="0.25">
      <c r="A45" s="22" t="s">
        <v>1158</v>
      </c>
      <c r="B45" s="17" t="s">
        <v>144</v>
      </c>
      <c r="C45" s="16" t="s">
        <v>1184</v>
      </c>
      <c r="D45" s="24" t="s">
        <v>706</v>
      </c>
      <c r="E45" s="17" t="s">
        <v>955</v>
      </c>
      <c r="F45" s="17" t="s">
        <v>1227</v>
      </c>
    </row>
    <row r="46" spans="1:6" s="21" customFormat="1" x14ac:dyDescent="0.25">
      <c r="A46" s="22" t="s">
        <v>1159</v>
      </c>
      <c r="B46" s="17" t="s">
        <v>144</v>
      </c>
      <c r="C46" s="16" t="s">
        <v>1184</v>
      </c>
      <c r="D46" s="24" t="s">
        <v>706</v>
      </c>
      <c r="E46" s="17" t="s">
        <v>955</v>
      </c>
      <c r="F46" s="17" t="s">
        <v>1227</v>
      </c>
    </row>
    <row r="47" spans="1:6" s="21" customFormat="1" x14ac:dyDescent="0.25">
      <c r="A47" s="22" t="s">
        <v>1160</v>
      </c>
      <c r="B47" s="17" t="s">
        <v>144</v>
      </c>
      <c r="C47" s="16" t="s">
        <v>1184</v>
      </c>
      <c r="D47" s="24" t="s">
        <v>706</v>
      </c>
      <c r="E47" s="17" t="s">
        <v>955</v>
      </c>
      <c r="F47" s="17" t="s">
        <v>1227</v>
      </c>
    </row>
    <row r="48" spans="1:6" s="21" customFormat="1" x14ac:dyDescent="0.25">
      <c r="A48" s="22" t="s">
        <v>1161</v>
      </c>
      <c r="B48" s="17" t="s">
        <v>144</v>
      </c>
      <c r="C48" s="16" t="s">
        <v>1184</v>
      </c>
      <c r="D48" s="24" t="s">
        <v>706</v>
      </c>
      <c r="E48" s="17" t="s">
        <v>955</v>
      </c>
      <c r="F48" s="17" t="s">
        <v>1227</v>
      </c>
    </row>
    <row r="49" spans="1:6" s="21" customFormat="1" x14ac:dyDescent="0.25">
      <c r="A49" s="22" t="s">
        <v>1162</v>
      </c>
      <c r="B49" s="17" t="s">
        <v>144</v>
      </c>
      <c r="C49" s="16" t="s">
        <v>1185</v>
      </c>
      <c r="D49" s="24" t="s">
        <v>706</v>
      </c>
      <c r="E49" s="17" t="s">
        <v>955</v>
      </c>
      <c r="F49" s="17" t="s">
        <v>1227</v>
      </c>
    </row>
    <row r="50" spans="1:6" s="21" customFormat="1" x14ac:dyDescent="0.25">
      <c r="A50" s="22" t="s">
        <v>1105</v>
      </c>
      <c r="B50" s="17" t="s">
        <v>1480</v>
      </c>
      <c r="C50" s="16" t="s">
        <v>1186</v>
      </c>
      <c r="D50" s="24" t="s">
        <v>1596</v>
      </c>
      <c r="E50" s="17" t="s">
        <v>955</v>
      </c>
      <c r="F50" s="17" t="s">
        <v>1227</v>
      </c>
    </row>
    <row r="51" spans="1:6" s="21" customFormat="1" x14ac:dyDescent="0.25">
      <c r="A51" s="22" t="s">
        <v>1106</v>
      </c>
      <c r="B51" s="17" t="s">
        <v>1480</v>
      </c>
      <c r="C51" s="16" t="s">
        <v>1187</v>
      </c>
      <c r="D51" s="24" t="s">
        <v>1596</v>
      </c>
      <c r="E51" s="17" t="s">
        <v>955</v>
      </c>
      <c r="F51" s="17" t="s">
        <v>1227</v>
      </c>
    </row>
    <row r="52" spans="1:6" s="21" customFormat="1" x14ac:dyDescent="0.25">
      <c r="A52" s="22" t="s">
        <v>1107</v>
      </c>
      <c r="B52" s="17" t="s">
        <v>1480</v>
      </c>
      <c r="C52" s="16" t="s">
        <v>1187</v>
      </c>
      <c r="D52" s="24" t="s">
        <v>1596</v>
      </c>
      <c r="E52" s="17" t="s">
        <v>955</v>
      </c>
      <c r="F52" s="17" t="s">
        <v>1227</v>
      </c>
    </row>
    <row r="53" spans="1:6" s="21" customFormat="1" x14ac:dyDescent="0.25">
      <c r="A53" s="22" t="s">
        <v>1108</v>
      </c>
      <c r="B53" s="17" t="s">
        <v>1480</v>
      </c>
      <c r="C53" s="16" t="s">
        <v>1187</v>
      </c>
      <c r="D53" s="24" t="s">
        <v>1596</v>
      </c>
      <c r="E53" s="17" t="s">
        <v>955</v>
      </c>
      <c r="F53" s="17" t="s">
        <v>1227</v>
      </c>
    </row>
    <row r="54" spans="1:6" s="21" customFormat="1" x14ac:dyDescent="0.25">
      <c r="A54" s="22" t="s">
        <v>1139</v>
      </c>
      <c r="B54" s="17" t="s">
        <v>144</v>
      </c>
      <c r="C54" s="16" t="s">
        <v>1183</v>
      </c>
      <c r="D54" s="24" t="s">
        <v>1596</v>
      </c>
      <c r="E54" s="17" t="s">
        <v>955</v>
      </c>
      <c r="F54" s="17" t="s">
        <v>1227</v>
      </c>
    </row>
    <row r="55" spans="1:6" s="21" customFormat="1" x14ac:dyDescent="0.25">
      <c r="A55" s="22" t="s">
        <v>1140</v>
      </c>
      <c r="B55" s="17" t="s">
        <v>144</v>
      </c>
      <c r="C55" s="16" t="s">
        <v>1183</v>
      </c>
      <c r="D55" s="24" t="s">
        <v>1596</v>
      </c>
      <c r="E55" s="17" t="s">
        <v>955</v>
      </c>
      <c r="F55" s="17" t="s">
        <v>1227</v>
      </c>
    </row>
    <row r="56" spans="1:6" s="21" customFormat="1" x14ac:dyDescent="0.25">
      <c r="A56" s="22" t="s">
        <v>1141</v>
      </c>
      <c r="B56" s="17" t="s">
        <v>144</v>
      </c>
      <c r="C56" s="16" t="s">
        <v>1188</v>
      </c>
      <c r="D56" s="24" t="s">
        <v>1596</v>
      </c>
      <c r="E56" s="17" t="s">
        <v>955</v>
      </c>
      <c r="F56" s="17" t="s">
        <v>1227</v>
      </c>
    </row>
    <row r="57" spans="1:6" s="21" customFormat="1" x14ac:dyDescent="0.25">
      <c r="A57" s="22" t="s">
        <v>1142</v>
      </c>
      <c r="B57" s="17" t="s">
        <v>144</v>
      </c>
      <c r="C57" s="16" t="s">
        <v>1183</v>
      </c>
      <c r="D57" s="24" t="s">
        <v>1596</v>
      </c>
      <c r="E57" s="17" t="s">
        <v>955</v>
      </c>
      <c r="F57" s="17" t="s">
        <v>1227</v>
      </c>
    </row>
    <row r="58" spans="1:6" s="21" customFormat="1" x14ac:dyDescent="0.25">
      <c r="A58" s="22" t="s">
        <v>1143</v>
      </c>
      <c r="B58" s="17" t="s">
        <v>144</v>
      </c>
      <c r="C58" s="16" t="s">
        <v>1183</v>
      </c>
      <c r="D58" s="24" t="s">
        <v>1596</v>
      </c>
      <c r="E58" s="17" t="s">
        <v>955</v>
      </c>
      <c r="F58" s="17" t="s">
        <v>1227</v>
      </c>
    </row>
    <row r="59" spans="1:6" s="21" customFormat="1" x14ac:dyDescent="0.25">
      <c r="A59" s="22" t="s">
        <v>1144</v>
      </c>
      <c r="B59" s="17" t="s">
        <v>144</v>
      </c>
      <c r="C59" s="16" t="s">
        <v>1183</v>
      </c>
      <c r="D59" s="24" t="s">
        <v>1596</v>
      </c>
      <c r="E59" s="17" t="s">
        <v>955</v>
      </c>
      <c r="F59" s="17" t="s">
        <v>1227</v>
      </c>
    </row>
    <row r="60" spans="1:6" s="21" customFormat="1" x14ac:dyDescent="0.25">
      <c r="A60" s="22" t="s">
        <v>1164</v>
      </c>
      <c r="B60" s="17" t="s">
        <v>144</v>
      </c>
      <c r="C60" s="16" t="s">
        <v>1184</v>
      </c>
      <c r="D60" s="24" t="s">
        <v>1596</v>
      </c>
      <c r="E60" s="17" t="s">
        <v>955</v>
      </c>
      <c r="F60" s="17" t="s">
        <v>1227</v>
      </c>
    </row>
    <row r="61" spans="1:6" s="21" customFormat="1" x14ac:dyDescent="0.25">
      <c r="A61" s="22" t="s">
        <v>1165</v>
      </c>
      <c r="B61" s="17" t="s">
        <v>144</v>
      </c>
      <c r="C61" s="16" t="s">
        <v>1184</v>
      </c>
      <c r="D61" s="24" t="s">
        <v>1596</v>
      </c>
      <c r="E61" s="17" t="s">
        <v>955</v>
      </c>
      <c r="F61" s="17" t="s">
        <v>1227</v>
      </c>
    </row>
    <row r="62" spans="1:6" s="21" customFormat="1" x14ac:dyDescent="0.25">
      <c r="A62" s="22" t="s">
        <v>1166</v>
      </c>
      <c r="B62" s="17" t="s">
        <v>144</v>
      </c>
      <c r="C62" s="16" t="s">
        <v>1184</v>
      </c>
      <c r="D62" s="24" t="s">
        <v>1596</v>
      </c>
      <c r="E62" s="17" t="s">
        <v>955</v>
      </c>
      <c r="F62" s="17" t="s">
        <v>1227</v>
      </c>
    </row>
    <row r="63" spans="1:6" s="21" customFormat="1" x14ac:dyDescent="0.25">
      <c r="A63" s="22" t="s">
        <v>1167</v>
      </c>
      <c r="B63" s="17" t="s">
        <v>144</v>
      </c>
      <c r="C63" s="16" t="s">
        <v>1184</v>
      </c>
      <c r="D63" s="24" t="s">
        <v>1596</v>
      </c>
      <c r="E63" s="17" t="s">
        <v>955</v>
      </c>
      <c r="F63" s="17" t="s">
        <v>1227</v>
      </c>
    </row>
    <row r="64" spans="1:6" s="21" customFormat="1" x14ac:dyDescent="0.25">
      <c r="A64" s="22" t="s">
        <v>1168</v>
      </c>
      <c r="B64" s="17" t="s">
        <v>144</v>
      </c>
      <c r="C64" s="16" t="s">
        <v>1189</v>
      </c>
      <c r="D64" s="24" t="s">
        <v>1596</v>
      </c>
      <c r="E64" s="17" t="s">
        <v>955</v>
      </c>
      <c r="F64" s="17" t="s">
        <v>1227</v>
      </c>
    </row>
    <row r="65" spans="1:6" s="21" customFormat="1" x14ac:dyDescent="0.25">
      <c r="A65" s="22" t="s">
        <v>1169</v>
      </c>
      <c r="B65" s="17" t="s">
        <v>144</v>
      </c>
      <c r="C65" s="16" t="s">
        <v>1189</v>
      </c>
      <c r="D65" s="24" t="s">
        <v>1596</v>
      </c>
      <c r="E65" s="17" t="s">
        <v>955</v>
      </c>
      <c r="F65" s="17" t="s">
        <v>1227</v>
      </c>
    </row>
    <row r="66" spans="1:6" s="21" customFormat="1" x14ac:dyDescent="0.25">
      <c r="A66" s="22" t="s">
        <v>1170</v>
      </c>
      <c r="B66" s="17" t="s">
        <v>144</v>
      </c>
      <c r="C66" s="16" t="s">
        <v>1189</v>
      </c>
      <c r="D66" s="24" t="s">
        <v>1596</v>
      </c>
      <c r="E66" s="17" t="s">
        <v>955</v>
      </c>
      <c r="F66" s="17" t="s">
        <v>1227</v>
      </c>
    </row>
    <row r="67" spans="1:6" s="21" customFormat="1" x14ac:dyDescent="0.25">
      <c r="A67" s="22" t="s">
        <v>1171</v>
      </c>
      <c r="B67" s="17" t="s">
        <v>144</v>
      </c>
      <c r="C67" s="16" t="s">
        <v>1189</v>
      </c>
      <c r="D67" s="24" t="s">
        <v>1596</v>
      </c>
      <c r="E67" s="17" t="s">
        <v>955</v>
      </c>
      <c r="F67" s="17" t="s">
        <v>1227</v>
      </c>
    </row>
    <row r="68" spans="1:6" s="21" customFormat="1" x14ac:dyDescent="0.25">
      <c r="A68" s="22" t="s">
        <v>1172</v>
      </c>
      <c r="B68" s="17" t="s">
        <v>144</v>
      </c>
      <c r="C68" s="16" t="s">
        <v>1189</v>
      </c>
      <c r="D68" s="24" t="s">
        <v>1596</v>
      </c>
      <c r="E68" s="17" t="s">
        <v>955</v>
      </c>
      <c r="F68" s="17" t="s">
        <v>1227</v>
      </c>
    </row>
    <row r="69" spans="1:6" s="21" customFormat="1" x14ac:dyDescent="0.25">
      <c r="A69" s="22" t="s">
        <v>1173</v>
      </c>
      <c r="B69" s="17" t="s">
        <v>144</v>
      </c>
      <c r="C69" s="16" t="s">
        <v>1189</v>
      </c>
      <c r="D69" s="24" t="s">
        <v>1596</v>
      </c>
      <c r="E69" s="17" t="s">
        <v>955</v>
      </c>
      <c r="F69" s="17" t="s">
        <v>1227</v>
      </c>
    </row>
    <row r="70" spans="1:6" s="21" customFormat="1" x14ac:dyDescent="0.25">
      <c r="A70" s="22" t="s">
        <v>1174</v>
      </c>
      <c r="B70" s="17" t="s">
        <v>144</v>
      </c>
      <c r="C70" s="16" t="s">
        <v>1190</v>
      </c>
      <c r="D70" s="24" t="s">
        <v>1596</v>
      </c>
      <c r="E70" s="17" t="s">
        <v>955</v>
      </c>
      <c r="F70" s="17" t="s">
        <v>1227</v>
      </c>
    </row>
    <row r="71" spans="1:6" s="21" customFormat="1" x14ac:dyDescent="0.25">
      <c r="A71" s="22" t="s">
        <v>1175</v>
      </c>
      <c r="B71" s="17" t="s">
        <v>144</v>
      </c>
      <c r="C71" s="16" t="s">
        <v>1190</v>
      </c>
      <c r="D71" s="24" t="s">
        <v>1596</v>
      </c>
      <c r="E71" s="17" t="s">
        <v>955</v>
      </c>
      <c r="F71" s="17" t="s">
        <v>1227</v>
      </c>
    </row>
    <row r="72" spans="1:6" s="21" customFormat="1" x14ac:dyDescent="0.25">
      <c r="A72" s="22" t="s">
        <v>1076</v>
      </c>
      <c r="B72" s="17" t="s">
        <v>144</v>
      </c>
      <c r="C72" s="16" t="s">
        <v>1191</v>
      </c>
      <c r="D72" s="24" t="s">
        <v>1598</v>
      </c>
      <c r="E72" s="17" t="s">
        <v>955</v>
      </c>
      <c r="F72" s="17" t="s">
        <v>1227</v>
      </c>
    </row>
    <row r="73" spans="1:6" s="21" customFormat="1" x14ac:dyDescent="0.25">
      <c r="A73" s="22" t="s">
        <v>1077</v>
      </c>
      <c r="B73" s="17" t="s">
        <v>144</v>
      </c>
      <c r="C73" s="16" t="s">
        <v>1191</v>
      </c>
      <c r="D73" s="24" t="s">
        <v>1598</v>
      </c>
      <c r="E73" s="17" t="s">
        <v>955</v>
      </c>
      <c r="F73" s="17" t="s">
        <v>1227</v>
      </c>
    </row>
    <row r="74" spans="1:6" s="21" customFormat="1" x14ac:dyDescent="0.25">
      <c r="A74" s="22" t="s">
        <v>1104</v>
      </c>
      <c r="B74" s="17" t="s">
        <v>1480</v>
      </c>
      <c r="C74" s="16" t="s">
        <v>1187</v>
      </c>
      <c r="D74" s="24" t="s">
        <v>1598</v>
      </c>
      <c r="E74" s="17" t="s">
        <v>955</v>
      </c>
      <c r="F74" s="17" t="s">
        <v>1227</v>
      </c>
    </row>
    <row r="75" spans="1:6" s="21" customFormat="1" x14ac:dyDescent="0.25">
      <c r="A75" s="22" t="s">
        <v>1136</v>
      </c>
      <c r="B75" s="17" t="s">
        <v>144</v>
      </c>
      <c r="C75" s="16" t="s">
        <v>1183</v>
      </c>
      <c r="D75" s="24" t="s">
        <v>1598</v>
      </c>
      <c r="E75" s="17" t="s">
        <v>955</v>
      </c>
      <c r="F75" s="17" t="s">
        <v>1227</v>
      </c>
    </row>
    <row r="76" spans="1:6" s="21" customFormat="1" x14ac:dyDescent="0.25">
      <c r="A76" s="22" t="s">
        <v>1137</v>
      </c>
      <c r="B76" s="17" t="s">
        <v>144</v>
      </c>
      <c r="C76" s="16" t="s">
        <v>1183</v>
      </c>
      <c r="D76" s="24" t="s">
        <v>1598</v>
      </c>
      <c r="E76" s="17" t="s">
        <v>955</v>
      </c>
      <c r="F76" s="17" t="s">
        <v>1227</v>
      </c>
    </row>
    <row r="77" spans="1:6" s="21" customFormat="1" x14ac:dyDescent="0.25">
      <c r="A77" s="22" t="s">
        <v>1138</v>
      </c>
      <c r="B77" s="17" t="s">
        <v>144</v>
      </c>
      <c r="C77" s="16" t="s">
        <v>1192</v>
      </c>
      <c r="D77" s="24" t="s">
        <v>1598</v>
      </c>
      <c r="E77" s="17" t="s">
        <v>955</v>
      </c>
      <c r="F77" s="17" t="s">
        <v>1227</v>
      </c>
    </row>
    <row r="78" spans="1:6" s="21" customFormat="1" x14ac:dyDescent="0.25">
      <c r="A78" s="22" t="s">
        <v>1163</v>
      </c>
      <c r="B78" s="17" t="s">
        <v>144</v>
      </c>
      <c r="C78" s="16" t="s">
        <v>1193</v>
      </c>
      <c r="D78" s="24" t="s">
        <v>1598</v>
      </c>
      <c r="E78" s="17" t="s">
        <v>955</v>
      </c>
      <c r="F78" s="17" t="s">
        <v>1227</v>
      </c>
    </row>
    <row r="79" spans="1:6" s="21" customFormat="1" x14ac:dyDescent="0.25">
      <c r="A79" s="22" t="s">
        <v>1090</v>
      </c>
      <c r="B79" s="17" t="s">
        <v>1511</v>
      </c>
      <c r="C79" s="16" t="s">
        <v>1194</v>
      </c>
      <c r="D79" s="24" t="s">
        <v>708</v>
      </c>
      <c r="E79" s="17" t="s">
        <v>955</v>
      </c>
      <c r="F79" s="17" t="s">
        <v>1227</v>
      </c>
    </row>
    <row r="80" spans="1:6" s="21" customFormat="1" x14ac:dyDescent="0.25">
      <c r="A80" s="22" t="s">
        <v>1091</v>
      </c>
      <c r="B80" s="17" t="s">
        <v>1511</v>
      </c>
      <c r="C80" s="16" t="s">
        <v>1194</v>
      </c>
      <c r="D80" s="24" t="s">
        <v>708</v>
      </c>
      <c r="E80" s="17" t="s">
        <v>955</v>
      </c>
      <c r="F80" s="17" t="s">
        <v>1227</v>
      </c>
    </row>
    <row r="81" spans="1:6" s="21" customFormat="1" x14ac:dyDescent="0.25">
      <c r="A81" s="22" t="s">
        <v>1092</v>
      </c>
      <c r="B81" s="17" t="s">
        <v>1511</v>
      </c>
      <c r="C81" s="16" t="s">
        <v>1194</v>
      </c>
      <c r="D81" s="24" t="s">
        <v>708</v>
      </c>
      <c r="E81" s="17" t="s">
        <v>955</v>
      </c>
      <c r="F81" s="17" t="s">
        <v>1227</v>
      </c>
    </row>
    <row r="82" spans="1:6" s="21" customFormat="1" x14ac:dyDescent="0.25">
      <c r="A82" s="22" t="s">
        <v>1093</v>
      </c>
      <c r="B82" s="17" t="s">
        <v>1511</v>
      </c>
      <c r="C82" s="16" t="s">
        <v>1195</v>
      </c>
      <c r="D82" s="24" t="s">
        <v>708</v>
      </c>
      <c r="E82" s="17" t="s">
        <v>955</v>
      </c>
      <c r="F82" s="17" t="s">
        <v>1227</v>
      </c>
    </row>
    <row r="83" spans="1:6" s="21" customFormat="1" x14ac:dyDescent="0.25">
      <c r="A83" s="22" t="s">
        <v>1102</v>
      </c>
      <c r="B83" s="17" t="s">
        <v>1480</v>
      </c>
      <c r="C83" s="16" t="s">
        <v>1196</v>
      </c>
      <c r="D83" s="24" t="s">
        <v>708</v>
      </c>
      <c r="E83" s="17" t="s">
        <v>955</v>
      </c>
      <c r="F83" s="17" t="s">
        <v>1227</v>
      </c>
    </row>
    <row r="84" spans="1:6" s="21" customFormat="1" x14ac:dyDescent="0.25">
      <c r="A84" s="22" t="s">
        <v>1103</v>
      </c>
      <c r="B84" s="17" t="s">
        <v>1480</v>
      </c>
      <c r="C84" s="16" t="s">
        <v>1196</v>
      </c>
      <c r="D84" s="24" t="s">
        <v>708</v>
      </c>
      <c r="E84" s="17" t="s">
        <v>955</v>
      </c>
      <c r="F84" s="17" t="s">
        <v>1227</v>
      </c>
    </row>
    <row r="85" spans="1:6" s="21" customFormat="1" x14ac:dyDescent="0.25">
      <c r="A85" s="22" t="s">
        <v>1131</v>
      </c>
      <c r="B85" s="17" t="s">
        <v>144</v>
      </c>
      <c r="C85" s="16" t="s">
        <v>1183</v>
      </c>
      <c r="D85" s="24" t="s">
        <v>708</v>
      </c>
      <c r="E85" s="17" t="s">
        <v>955</v>
      </c>
      <c r="F85" s="17" t="s">
        <v>1227</v>
      </c>
    </row>
    <row r="86" spans="1:6" s="21" customFormat="1" x14ac:dyDescent="0.25">
      <c r="A86" s="22" t="s">
        <v>1132</v>
      </c>
      <c r="B86" s="17" t="s">
        <v>144</v>
      </c>
      <c r="C86" s="16" t="s">
        <v>1183</v>
      </c>
      <c r="D86" s="24" t="s">
        <v>708</v>
      </c>
      <c r="E86" s="17" t="s">
        <v>955</v>
      </c>
      <c r="F86" s="17" t="s">
        <v>1227</v>
      </c>
    </row>
    <row r="87" spans="1:6" s="21" customFormat="1" x14ac:dyDescent="0.25">
      <c r="A87" s="22" t="s">
        <v>1133</v>
      </c>
      <c r="B87" s="17" t="s">
        <v>144</v>
      </c>
      <c r="C87" s="16" t="s">
        <v>1188</v>
      </c>
      <c r="D87" s="24" t="s">
        <v>708</v>
      </c>
      <c r="E87" s="17" t="s">
        <v>955</v>
      </c>
      <c r="F87" s="17" t="s">
        <v>1227</v>
      </c>
    </row>
    <row r="88" spans="1:6" s="21" customFormat="1" x14ac:dyDescent="0.25">
      <c r="A88" s="22" t="s">
        <v>1134</v>
      </c>
      <c r="B88" s="17" t="s">
        <v>144</v>
      </c>
      <c r="C88" s="16" t="s">
        <v>1188</v>
      </c>
      <c r="D88" s="24" t="s">
        <v>708</v>
      </c>
      <c r="E88" s="17" t="s">
        <v>955</v>
      </c>
      <c r="F88" s="17" t="s">
        <v>1227</v>
      </c>
    </row>
    <row r="89" spans="1:6" s="21" customFormat="1" x14ac:dyDescent="0.25">
      <c r="A89" s="22" t="s">
        <v>1135</v>
      </c>
      <c r="B89" s="17" t="s">
        <v>144</v>
      </c>
      <c r="C89" s="16" t="s">
        <v>1197</v>
      </c>
      <c r="D89" s="24" t="s">
        <v>708</v>
      </c>
      <c r="E89" s="17" t="s">
        <v>955</v>
      </c>
      <c r="F89" s="17" t="s">
        <v>1227</v>
      </c>
    </row>
    <row r="90" spans="1:6" s="21" customFormat="1" x14ac:dyDescent="0.25">
      <c r="A90" s="22" t="s">
        <v>1083</v>
      </c>
      <c r="B90" s="17" t="s">
        <v>144</v>
      </c>
      <c r="C90" s="16" t="s">
        <v>1183</v>
      </c>
      <c r="D90" s="24" t="s">
        <v>709</v>
      </c>
      <c r="E90" s="17" t="s">
        <v>805</v>
      </c>
      <c r="F90" s="17" t="s">
        <v>1226</v>
      </c>
    </row>
    <row r="91" spans="1:6" s="21" customFormat="1" x14ac:dyDescent="0.25">
      <c r="A91" s="22" t="s">
        <v>1084</v>
      </c>
      <c r="B91" s="17" t="s">
        <v>144</v>
      </c>
      <c r="C91" s="16" t="s">
        <v>1198</v>
      </c>
      <c r="D91" s="24" t="s">
        <v>709</v>
      </c>
      <c r="E91" s="17" t="s">
        <v>805</v>
      </c>
      <c r="F91" s="17" t="s">
        <v>1226</v>
      </c>
    </row>
    <row r="92" spans="1:6" s="21" customFormat="1" x14ac:dyDescent="0.25">
      <c r="A92" s="22" t="s">
        <v>1085</v>
      </c>
      <c r="B92" s="17" t="s">
        <v>144</v>
      </c>
      <c r="C92" s="16" t="s">
        <v>1183</v>
      </c>
      <c r="D92" s="24" t="s">
        <v>709</v>
      </c>
      <c r="E92" s="17" t="s">
        <v>805</v>
      </c>
      <c r="F92" s="17" t="s">
        <v>1226</v>
      </c>
    </row>
    <row r="93" spans="1:6" s="21" customFormat="1" x14ac:dyDescent="0.25">
      <c r="A93" s="22" t="s">
        <v>1086</v>
      </c>
      <c r="B93" s="17" t="s">
        <v>144</v>
      </c>
      <c r="C93" s="16" t="s">
        <v>1198</v>
      </c>
      <c r="D93" s="24" t="s">
        <v>709</v>
      </c>
      <c r="E93" s="17" t="s">
        <v>805</v>
      </c>
      <c r="F93" s="17" t="s">
        <v>1226</v>
      </c>
    </row>
    <row r="94" spans="1:6" s="21" customFormat="1" x14ac:dyDescent="0.25">
      <c r="A94" s="22" t="s">
        <v>1087</v>
      </c>
      <c r="B94" s="17" t="s">
        <v>144</v>
      </c>
      <c r="C94" s="16" t="s">
        <v>1183</v>
      </c>
      <c r="D94" s="24" t="s">
        <v>709</v>
      </c>
      <c r="E94" s="17" t="s">
        <v>805</v>
      </c>
      <c r="F94" s="17" t="s">
        <v>1226</v>
      </c>
    </row>
    <row r="95" spans="1:6" s="21" customFormat="1" x14ac:dyDescent="0.25">
      <c r="A95" s="22" t="s">
        <v>1088</v>
      </c>
      <c r="B95" s="17" t="s">
        <v>144</v>
      </c>
      <c r="C95" s="16" t="s">
        <v>1183</v>
      </c>
      <c r="D95" s="24" t="s">
        <v>709</v>
      </c>
      <c r="E95" s="17" t="s">
        <v>805</v>
      </c>
      <c r="F95" s="17" t="s">
        <v>1226</v>
      </c>
    </row>
    <row r="96" spans="1:6" s="21" customFormat="1" x14ac:dyDescent="0.25">
      <c r="A96" s="22" t="s">
        <v>1089</v>
      </c>
      <c r="B96" s="17" t="s">
        <v>144</v>
      </c>
      <c r="C96" s="16" t="s">
        <v>1199</v>
      </c>
      <c r="D96" s="24" t="s">
        <v>709</v>
      </c>
      <c r="E96" s="17" t="s">
        <v>805</v>
      </c>
      <c r="F96" s="17" t="s">
        <v>1226</v>
      </c>
    </row>
    <row r="97" spans="1:6" s="21" customFormat="1" x14ac:dyDescent="0.25">
      <c r="A97" s="22" t="s">
        <v>1099</v>
      </c>
      <c r="B97" s="17" t="s">
        <v>1512</v>
      </c>
      <c r="C97" s="16" t="s">
        <v>1200</v>
      </c>
      <c r="D97" s="24" t="s">
        <v>709</v>
      </c>
      <c r="E97" s="17" t="s">
        <v>805</v>
      </c>
      <c r="F97" s="17" t="s">
        <v>1226</v>
      </c>
    </row>
    <row r="98" spans="1:6" s="21" customFormat="1" x14ac:dyDescent="0.25">
      <c r="A98" s="22" t="s">
        <v>1118</v>
      </c>
      <c r="B98" s="17" t="s">
        <v>1480</v>
      </c>
      <c r="C98" s="16" t="s">
        <v>1187</v>
      </c>
      <c r="D98" s="24" t="s">
        <v>709</v>
      </c>
      <c r="E98" s="17" t="s">
        <v>805</v>
      </c>
      <c r="F98" s="17" t="s">
        <v>1226</v>
      </c>
    </row>
    <row r="99" spans="1:6" s="21" customFormat="1" x14ac:dyDescent="0.25">
      <c r="A99" s="22" t="s">
        <v>1119</v>
      </c>
      <c r="B99" s="17" t="s">
        <v>1480</v>
      </c>
      <c r="C99" s="16" t="s">
        <v>1201</v>
      </c>
      <c r="D99" s="24" t="s">
        <v>709</v>
      </c>
      <c r="E99" s="17" t="s">
        <v>805</v>
      </c>
      <c r="F99" s="17" t="s">
        <v>1226</v>
      </c>
    </row>
    <row r="100" spans="1:6" s="21" customFormat="1" x14ac:dyDescent="0.25">
      <c r="A100" s="22" t="s">
        <v>1120</v>
      </c>
      <c r="B100" s="17" t="s">
        <v>1480</v>
      </c>
      <c r="C100" s="16" t="s">
        <v>958</v>
      </c>
      <c r="D100" s="24" t="s">
        <v>709</v>
      </c>
      <c r="E100" s="17" t="s">
        <v>805</v>
      </c>
      <c r="F100" s="17" t="s">
        <v>1226</v>
      </c>
    </row>
    <row r="101" spans="1:6" s="21" customFormat="1" x14ac:dyDescent="0.25">
      <c r="A101" s="22" t="s">
        <v>1121</v>
      </c>
      <c r="B101" s="17" t="s">
        <v>1480</v>
      </c>
      <c r="C101" s="16" t="s">
        <v>958</v>
      </c>
      <c r="D101" s="24" t="s">
        <v>709</v>
      </c>
      <c r="E101" s="17" t="s">
        <v>805</v>
      </c>
      <c r="F101" s="17" t="s">
        <v>1226</v>
      </c>
    </row>
    <row r="102" spans="1:6" s="21" customFormat="1" x14ac:dyDescent="0.25">
      <c r="A102" s="22" t="s">
        <v>1122</v>
      </c>
      <c r="B102" s="17" t="s">
        <v>1480</v>
      </c>
      <c r="C102" s="16" t="s">
        <v>958</v>
      </c>
      <c r="D102" s="24" t="s">
        <v>709</v>
      </c>
      <c r="E102" s="17" t="s">
        <v>805</v>
      </c>
      <c r="F102" s="17" t="s">
        <v>1226</v>
      </c>
    </row>
    <row r="103" spans="1:6" s="21" customFormat="1" x14ac:dyDescent="0.25">
      <c r="A103" s="22" t="s">
        <v>1123</v>
      </c>
      <c r="B103" s="17" t="s">
        <v>1480</v>
      </c>
      <c r="C103" s="16" t="s">
        <v>958</v>
      </c>
      <c r="D103" s="24" t="s">
        <v>709</v>
      </c>
      <c r="E103" s="17" t="s">
        <v>805</v>
      </c>
      <c r="F103" s="17" t="s">
        <v>1226</v>
      </c>
    </row>
    <row r="104" spans="1:6" s="21" customFormat="1" x14ac:dyDescent="0.25">
      <c r="A104" s="22" t="s">
        <v>1124</v>
      </c>
      <c r="B104" s="17" t="s">
        <v>1480</v>
      </c>
      <c r="C104" s="16" t="s">
        <v>1202</v>
      </c>
      <c r="D104" s="24" t="s">
        <v>709</v>
      </c>
      <c r="E104" s="17" t="s">
        <v>805</v>
      </c>
      <c r="F104" s="17" t="s">
        <v>1226</v>
      </c>
    </row>
    <row r="105" spans="1:6" s="21" customFormat="1" x14ac:dyDescent="0.25">
      <c r="A105" s="22" t="s">
        <v>1125</v>
      </c>
      <c r="B105" s="17" t="s">
        <v>1480</v>
      </c>
      <c r="C105" s="16" t="s">
        <v>1202</v>
      </c>
      <c r="D105" s="24" t="s">
        <v>709</v>
      </c>
      <c r="E105" s="17" t="s">
        <v>805</v>
      </c>
      <c r="F105" s="17" t="s">
        <v>1226</v>
      </c>
    </row>
    <row r="106" spans="1:6" s="21" customFormat="1" x14ac:dyDescent="0.25">
      <c r="A106" s="22" t="s">
        <v>1126</v>
      </c>
      <c r="B106" s="17" t="s">
        <v>1480</v>
      </c>
      <c r="C106" s="16" t="s">
        <v>958</v>
      </c>
      <c r="D106" s="24" t="s">
        <v>709</v>
      </c>
      <c r="E106" s="17" t="s">
        <v>805</v>
      </c>
      <c r="F106" s="17" t="s">
        <v>1226</v>
      </c>
    </row>
    <row r="107" spans="1:6" s="21" customFormat="1" x14ac:dyDescent="0.25">
      <c r="A107" s="22" t="s">
        <v>1153</v>
      </c>
      <c r="B107" s="17" t="s">
        <v>144</v>
      </c>
      <c r="C107" s="16" t="s">
        <v>1203</v>
      </c>
      <c r="D107" s="24" t="s">
        <v>709</v>
      </c>
      <c r="E107" s="17" t="s">
        <v>805</v>
      </c>
      <c r="F107" s="17" t="s">
        <v>1226</v>
      </c>
    </row>
    <row r="108" spans="1:6" s="21" customFormat="1" x14ac:dyDescent="0.25">
      <c r="A108" s="22" t="s">
        <v>1154</v>
      </c>
      <c r="B108" s="17" t="s">
        <v>144</v>
      </c>
      <c r="C108" s="16" t="s">
        <v>1204</v>
      </c>
      <c r="D108" s="24" t="s">
        <v>709</v>
      </c>
      <c r="E108" s="17" t="s">
        <v>805</v>
      </c>
      <c r="F108" s="17" t="s">
        <v>1226</v>
      </c>
    </row>
    <row r="109" spans="1:6" s="21" customFormat="1" x14ac:dyDescent="0.25">
      <c r="A109" s="22" t="s">
        <v>1080</v>
      </c>
      <c r="B109" s="22" t="s">
        <v>1511</v>
      </c>
      <c r="C109" s="16" t="s">
        <v>1183</v>
      </c>
      <c r="D109" s="24" t="s">
        <v>1597</v>
      </c>
      <c r="E109" s="11" t="s">
        <v>1825</v>
      </c>
      <c r="F109" s="17" t="s">
        <v>1226</v>
      </c>
    </row>
    <row r="110" spans="1:6" s="21" customFormat="1" x14ac:dyDescent="0.25">
      <c r="A110" s="22" t="s">
        <v>1094</v>
      </c>
      <c r="B110" s="17" t="s">
        <v>144</v>
      </c>
      <c r="C110" s="16" t="s">
        <v>1196</v>
      </c>
      <c r="D110" s="24" t="s">
        <v>1597</v>
      </c>
      <c r="E110" s="11" t="s">
        <v>1825</v>
      </c>
      <c r="F110" s="17" t="s">
        <v>1226</v>
      </c>
    </row>
    <row r="111" spans="1:6" s="21" customFormat="1" x14ac:dyDescent="0.25">
      <c r="A111" s="22" t="s">
        <v>1095</v>
      </c>
      <c r="B111" s="22" t="s">
        <v>1511</v>
      </c>
      <c r="C111" s="16" t="s">
        <v>1204</v>
      </c>
      <c r="D111" s="24" t="s">
        <v>1597</v>
      </c>
      <c r="E111" s="11" t="s">
        <v>1825</v>
      </c>
      <c r="F111" s="17" t="s">
        <v>1226</v>
      </c>
    </row>
    <row r="112" spans="1:6" s="21" customFormat="1" x14ac:dyDescent="0.25">
      <c r="A112" s="22" t="s">
        <v>1097</v>
      </c>
      <c r="B112" s="22" t="s">
        <v>1512</v>
      </c>
      <c r="C112" s="16" t="s">
        <v>1186</v>
      </c>
      <c r="D112" s="24" t="s">
        <v>1597</v>
      </c>
      <c r="E112" s="11" t="s">
        <v>1825</v>
      </c>
      <c r="F112" s="17" t="s">
        <v>1226</v>
      </c>
    </row>
    <row r="113" spans="1:6" s="21" customFormat="1" x14ac:dyDescent="0.25">
      <c r="A113" s="22" t="s">
        <v>1078</v>
      </c>
      <c r="B113" s="17" t="s">
        <v>144</v>
      </c>
      <c r="C113" s="16" t="s">
        <v>1205</v>
      </c>
      <c r="D113" s="24" t="s">
        <v>710</v>
      </c>
      <c r="E113" s="17" t="s">
        <v>805</v>
      </c>
      <c r="F113" s="17" t="s">
        <v>1226</v>
      </c>
    </row>
    <row r="114" spans="1:6" s="21" customFormat="1" x14ac:dyDescent="0.25">
      <c r="A114" s="22" t="s">
        <v>1079</v>
      </c>
      <c r="B114" s="17" t="s">
        <v>144</v>
      </c>
      <c r="C114" s="16" t="s">
        <v>1206</v>
      </c>
      <c r="D114" s="24" t="s">
        <v>710</v>
      </c>
      <c r="E114" s="17" t="s">
        <v>805</v>
      </c>
      <c r="F114" s="17" t="s">
        <v>1226</v>
      </c>
    </row>
    <row r="115" spans="1:6" s="21" customFormat="1" x14ac:dyDescent="0.25">
      <c r="A115" s="22" t="s">
        <v>1109</v>
      </c>
      <c r="B115" s="17" t="s">
        <v>1480</v>
      </c>
      <c r="C115" s="16" t="s">
        <v>1182</v>
      </c>
      <c r="D115" s="24" t="s">
        <v>710</v>
      </c>
      <c r="E115" s="17" t="s">
        <v>805</v>
      </c>
      <c r="F115" s="17" t="s">
        <v>1226</v>
      </c>
    </row>
    <row r="116" spans="1:6" s="21" customFormat="1" x14ac:dyDescent="0.25">
      <c r="A116" s="22" t="s">
        <v>1110</v>
      </c>
      <c r="B116" s="17" t="s">
        <v>1480</v>
      </c>
      <c r="C116" s="16" t="s">
        <v>1182</v>
      </c>
      <c r="D116" s="24" t="s">
        <v>710</v>
      </c>
      <c r="E116" s="17" t="s">
        <v>805</v>
      </c>
      <c r="F116" s="17" t="s">
        <v>1226</v>
      </c>
    </row>
    <row r="117" spans="1:6" s="21" customFormat="1" x14ac:dyDescent="0.25">
      <c r="A117" s="22" t="s">
        <v>1111</v>
      </c>
      <c r="B117" s="17" t="s">
        <v>1480</v>
      </c>
      <c r="C117" s="16" t="s">
        <v>1182</v>
      </c>
      <c r="D117" s="24" t="s">
        <v>710</v>
      </c>
      <c r="E117" s="17" t="s">
        <v>805</v>
      </c>
      <c r="F117" s="17" t="s">
        <v>1226</v>
      </c>
    </row>
    <row r="118" spans="1:6" s="21" customFormat="1" x14ac:dyDescent="0.25">
      <c r="A118" s="22" t="s">
        <v>1145</v>
      </c>
      <c r="B118" s="17" t="s">
        <v>144</v>
      </c>
      <c r="C118" s="16" t="s">
        <v>1183</v>
      </c>
      <c r="D118" s="24" t="s">
        <v>710</v>
      </c>
      <c r="E118" s="17" t="s">
        <v>805</v>
      </c>
      <c r="F118" s="17" t="s">
        <v>1226</v>
      </c>
    </row>
    <row r="119" spans="1:6" s="21" customFormat="1" x14ac:dyDescent="0.25">
      <c r="A119" s="22" t="s">
        <v>1081</v>
      </c>
      <c r="B119" s="17" t="s">
        <v>144</v>
      </c>
      <c r="C119" s="16" t="s">
        <v>1183</v>
      </c>
      <c r="D119" s="25" t="s">
        <v>544</v>
      </c>
      <c r="E119" s="17" t="s">
        <v>805</v>
      </c>
      <c r="F119" s="17" t="s">
        <v>1226</v>
      </c>
    </row>
    <row r="120" spans="1:6" s="21" customFormat="1" x14ac:dyDescent="0.25">
      <c r="A120" s="22" t="s">
        <v>1082</v>
      </c>
      <c r="B120" s="17" t="s">
        <v>144</v>
      </c>
      <c r="C120" s="16" t="s">
        <v>1207</v>
      </c>
      <c r="D120" s="25" t="s">
        <v>544</v>
      </c>
      <c r="E120" s="17" t="s">
        <v>805</v>
      </c>
      <c r="F120" s="17" t="s">
        <v>1226</v>
      </c>
    </row>
    <row r="121" spans="1:6" s="21" customFormat="1" x14ac:dyDescent="0.25">
      <c r="A121" s="22" t="s">
        <v>1098</v>
      </c>
      <c r="B121" s="22" t="s">
        <v>1512</v>
      </c>
      <c r="C121" s="16" t="s">
        <v>1200</v>
      </c>
      <c r="D121" s="25" t="s">
        <v>544</v>
      </c>
      <c r="E121" s="17" t="s">
        <v>805</v>
      </c>
      <c r="F121" s="17" t="s">
        <v>1226</v>
      </c>
    </row>
    <row r="122" spans="1:6" s="21" customFormat="1" x14ac:dyDescent="0.25">
      <c r="A122" s="22" t="s">
        <v>1112</v>
      </c>
      <c r="B122" s="17" t="s">
        <v>1480</v>
      </c>
      <c r="C122" s="16" t="s">
        <v>1208</v>
      </c>
      <c r="D122" s="25" t="s">
        <v>544</v>
      </c>
      <c r="E122" s="17" t="s">
        <v>805</v>
      </c>
      <c r="F122" s="17" t="s">
        <v>1226</v>
      </c>
    </row>
    <row r="123" spans="1:6" s="21" customFormat="1" x14ac:dyDescent="0.25">
      <c r="A123" s="22" t="s">
        <v>1113</v>
      </c>
      <c r="B123" s="17" t="s">
        <v>1480</v>
      </c>
      <c r="C123" s="16" t="s">
        <v>1187</v>
      </c>
      <c r="D123" s="25" t="s">
        <v>544</v>
      </c>
      <c r="E123" s="17" t="s">
        <v>805</v>
      </c>
      <c r="F123" s="17" t="s">
        <v>1226</v>
      </c>
    </row>
    <row r="124" spans="1:6" s="21" customFormat="1" x14ac:dyDescent="0.25">
      <c r="A124" s="22" t="s">
        <v>1114</v>
      </c>
      <c r="B124" s="17" t="s">
        <v>1480</v>
      </c>
      <c r="C124" s="16" t="s">
        <v>1187</v>
      </c>
      <c r="D124" s="25" t="s">
        <v>544</v>
      </c>
      <c r="E124" s="17" t="s">
        <v>805</v>
      </c>
      <c r="F124" s="17" t="s">
        <v>1226</v>
      </c>
    </row>
    <row r="125" spans="1:6" s="21" customFormat="1" x14ac:dyDescent="0.25">
      <c r="A125" s="22" t="s">
        <v>1115</v>
      </c>
      <c r="B125" s="17" t="s">
        <v>1480</v>
      </c>
      <c r="C125" s="16" t="s">
        <v>1187</v>
      </c>
      <c r="D125" s="25" t="s">
        <v>544</v>
      </c>
      <c r="E125" s="17" t="s">
        <v>805</v>
      </c>
      <c r="F125" s="17" t="s">
        <v>1226</v>
      </c>
    </row>
    <row r="126" spans="1:6" s="21" customFormat="1" x14ac:dyDescent="0.25">
      <c r="A126" s="22" t="s">
        <v>1116</v>
      </c>
      <c r="B126" s="17" t="s">
        <v>1480</v>
      </c>
      <c r="C126" s="16" t="s">
        <v>1187</v>
      </c>
      <c r="D126" s="25" t="s">
        <v>544</v>
      </c>
      <c r="E126" s="17" t="s">
        <v>805</v>
      </c>
      <c r="F126" s="17" t="s">
        <v>1226</v>
      </c>
    </row>
    <row r="127" spans="1:6" s="21" customFormat="1" x14ac:dyDescent="0.25">
      <c r="A127" s="22" t="s">
        <v>1117</v>
      </c>
      <c r="B127" s="17" t="s">
        <v>1480</v>
      </c>
      <c r="C127" s="16" t="s">
        <v>1209</v>
      </c>
      <c r="D127" s="25" t="s">
        <v>544</v>
      </c>
      <c r="E127" s="17" t="s">
        <v>805</v>
      </c>
      <c r="F127" s="17" t="s">
        <v>1226</v>
      </c>
    </row>
    <row r="128" spans="1:6" s="21" customFormat="1" x14ac:dyDescent="0.25">
      <c r="A128" s="22" t="s">
        <v>1146</v>
      </c>
      <c r="B128" s="17" t="s">
        <v>144</v>
      </c>
      <c r="C128" s="16" t="s">
        <v>1210</v>
      </c>
      <c r="D128" s="25" t="s">
        <v>544</v>
      </c>
      <c r="E128" s="17" t="s">
        <v>805</v>
      </c>
      <c r="F128" s="17" t="s">
        <v>1226</v>
      </c>
    </row>
    <row r="129" spans="1:6" s="21" customFormat="1" x14ac:dyDescent="0.25">
      <c r="A129" s="22" t="s">
        <v>1147</v>
      </c>
      <c r="B129" s="17" t="s">
        <v>144</v>
      </c>
      <c r="C129" s="16" t="s">
        <v>1210</v>
      </c>
      <c r="D129" s="25" t="s">
        <v>544</v>
      </c>
      <c r="E129" s="17" t="s">
        <v>805</v>
      </c>
      <c r="F129" s="17" t="s">
        <v>1226</v>
      </c>
    </row>
    <row r="130" spans="1:6" s="21" customFormat="1" x14ac:dyDescent="0.25">
      <c r="A130" s="22" t="s">
        <v>1148</v>
      </c>
      <c r="B130" s="17" t="s">
        <v>144</v>
      </c>
      <c r="C130" s="16" t="s">
        <v>1183</v>
      </c>
      <c r="D130" s="25" t="s">
        <v>544</v>
      </c>
      <c r="E130" s="17" t="s">
        <v>805</v>
      </c>
      <c r="F130" s="17" t="s">
        <v>1226</v>
      </c>
    </row>
    <row r="131" spans="1:6" s="21" customFormat="1" x14ac:dyDescent="0.25">
      <c r="A131" s="22" t="s">
        <v>1149</v>
      </c>
      <c r="B131" s="17" t="s">
        <v>144</v>
      </c>
      <c r="C131" s="16" t="s">
        <v>1213</v>
      </c>
      <c r="D131" s="25" t="s">
        <v>544</v>
      </c>
      <c r="E131" s="17" t="s">
        <v>805</v>
      </c>
      <c r="F131" s="17" t="s">
        <v>1226</v>
      </c>
    </row>
    <row r="132" spans="1:6" s="21" customFormat="1" x14ac:dyDescent="0.25">
      <c r="A132" s="22" t="s">
        <v>1150</v>
      </c>
      <c r="B132" s="17" t="s">
        <v>144</v>
      </c>
      <c r="C132" s="16" t="s">
        <v>1204</v>
      </c>
      <c r="D132" s="25" t="s">
        <v>544</v>
      </c>
      <c r="E132" s="17" t="s">
        <v>805</v>
      </c>
      <c r="F132" s="17" t="s">
        <v>1226</v>
      </c>
    </row>
    <row r="133" spans="1:6" s="21" customFormat="1" x14ac:dyDescent="0.25">
      <c r="A133" s="22" t="s">
        <v>1151</v>
      </c>
      <c r="B133" s="17" t="s">
        <v>144</v>
      </c>
      <c r="C133" s="16" t="s">
        <v>1204</v>
      </c>
      <c r="D133" s="25" t="s">
        <v>544</v>
      </c>
      <c r="E133" s="17" t="s">
        <v>805</v>
      </c>
      <c r="F133" s="17" t="s">
        <v>1226</v>
      </c>
    </row>
    <row r="134" spans="1:6" s="21" customFormat="1" x14ac:dyDescent="0.25">
      <c r="A134" s="22" t="s">
        <v>1152</v>
      </c>
      <c r="B134" s="17" t="s">
        <v>144</v>
      </c>
      <c r="C134" s="16" t="s">
        <v>1197</v>
      </c>
      <c r="D134" s="25" t="s">
        <v>544</v>
      </c>
      <c r="E134" s="17" t="s">
        <v>805</v>
      </c>
      <c r="F134" s="17" t="s">
        <v>1226</v>
      </c>
    </row>
    <row r="135" spans="1:6" s="21" customFormat="1" x14ac:dyDescent="0.25">
      <c r="A135" s="22" t="s">
        <v>1176</v>
      </c>
      <c r="B135" s="17" t="s">
        <v>144</v>
      </c>
      <c r="C135" s="16" t="s">
        <v>1212</v>
      </c>
      <c r="D135" s="25" t="s">
        <v>544</v>
      </c>
      <c r="E135" s="17" t="s">
        <v>805</v>
      </c>
      <c r="F135" s="17" t="s">
        <v>1226</v>
      </c>
    </row>
    <row r="136" spans="1:6" s="21" customFormat="1" x14ac:dyDescent="0.25">
      <c r="A136" s="22" t="s">
        <v>1177</v>
      </c>
      <c r="B136" s="17" t="s">
        <v>144</v>
      </c>
      <c r="C136" s="16" t="s">
        <v>1184</v>
      </c>
      <c r="D136" s="25" t="s">
        <v>544</v>
      </c>
      <c r="E136" s="17" t="s">
        <v>805</v>
      </c>
      <c r="F136" s="17" t="s">
        <v>1226</v>
      </c>
    </row>
    <row r="137" spans="1:6" s="21" customFormat="1" x14ac:dyDescent="0.25">
      <c r="A137" s="22" t="s">
        <v>1178</v>
      </c>
      <c r="B137" s="17" t="s">
        <v>144</v>
      </c>
      <c r="C137" s="16" t="s">
        <v>1184</v>
      </c>
      <c r="D137" s="25" t="s">
        <v>544</v>
      </c>
      <c r="E137" s="17" t="s">
        <v>805</v>
      </c>
      <c r="F137" s="17" t="s">
        <v>1226</v>
      </c>
    </row>
    <row r="138" spans="1:6" s="21" customFormat="1" x14ac:dyDescent="0.25">
      <c r="A138" s="22" t="s">
        <v>1179</v>
      </c>
      <c r="B138" s="17" t="s">
        <v>144</v>
      </c>
      <c r="C138" s="16" t="s">
        <v>1184</v>
      </c>
      <c r="D138" s="25" t="s">
        <v>544</v>
      </c>
      <c r="E138" s="17" t="s">
        <v>805</v>
      </c>
      <c r="F138" s="17" t="s">
        <v>1226</v>
      </c>
    </row>
    <row r="139" spans="1:6" s="21" customFormat="1" x14ac:dyDescent="0.25">
      <c r="A139" s="22" t="s">
        <v>1180</v>
      </c>
      <c r="B139" s="17" t="s">
        <v>144</v>
      </c>
      <c r="C139" s="16" t="s">
        <v>1211</v>
      </c>
      <c r="D139" s="25" t="s">
        <v>544</v>
      </c>
      <c r="E139" s="17" t="s">
        <v>805</v>
      </c>
      <c r="F139" s="17" t="s">
        <v>1226</v>
      </c>
    </row>
    <row r="140" spans="1:6" x14ac:dyDescent="0.25">
      <c r="A140" s="19" t="s">
        <v>547</v>
      </c>
      <c r="B140" s="19" t="s">
        <v>144</v>
      </c>
      <c r="C140" s="27" t="s">
        <v>956</v>
      </c>
      <c r="D140" s="24" t="s">
        <v>545</v>
      </c>
      <c r="E140" s="22" t="s">
        <v>811</v>
      </c>
      <c r="F140" s="17" t="s">
        <v>1226</v>
      </c>
    </row>
    <row r="141" spans="1:6" x14ac:dyDescent="0.25">
      <c r="A141" s="19" t="s">
        <v>548</v>
      </c>
      <c r="B141" s="19" t="s">
        <v>144</v>
      </c>
      <c r="C141" s="27" t="s">
        <v>957</v>
      </c>
      <c r="D141" s="24" t="s">
        <v>545</v>
      </c>
      <c r="E141" s="19" t="s">
        <v>809</v>
      </c>
      <c r="F141" s="17" t="s">
        <v>1226</v>
      </c>
    </row>
    <row r="142" spans="1:6" x14ac:dyDescent="0.25">
      <c r="A142" s="19" t="s">
        <v>549</v>
      </c>
      <c r="B142" s="11" t="s">
        <v>1456</v>
      </c>
      <c r="C142" s="27" t="s">
        <v>958</v>
      </c>
      <c r="D142" s="24" t="s">
        <v>545</v>
      </c>
      <c r="E142" s="19" t="s">
        <v>809</v>
      </c>
      <c r="F142" s="17" t="s">
        <v>1226</v>
      </c>
    </row>
    <row r="143" spans="1:6" x14ac:dyDescent="0.25">
      <c r="A143" s="19" t="s">
        <v>550</v>
      </c>
      <c r="B143" s="11" t="s">
        <v>1456</v>
      </c>
      <c r="C143" s="27" t="s">
        <v>958</v>
      </c>
      <c r="D143" s="24" t="s">
        <v>545</v>
      </c>
      <c r="E143" s="19" t="s">
        <v>809</v>
      </c>
      <c r="F143" s="17" t="s">
        <v>1226</v>
      </c>
    </row>
    <row r="144" spans="1:6" x14ac:dyDescent="0.25">
      <c r="A144" s="19" t="s">
        <v>551</v>
      </c>
      <c r="B144" s="11" t="s">
        <v>1456</v>
      </c>
      <c r="C144" s="27" t="s">
        <v>958</v>
      </c>
      <c r="D144" s="24" t="s">
        <v>545</v>
      </c>
      <c r="E144" s="19" t="s">
        <v>809</v>
      </c>
      <c r="F144" s="17" t="s">
        <v>1226</v>
      </c>
    </row>
    <row r="145" spans="1:6" x14ac:dyDescent="0.25">
      <c r="A145" s="19">
        <v>4035</v>
      </c>
      <c r="B145" s="11" t="s">
        <v>1456</v>
      </c>
      <c r="C145" s="27" t="s">
        <v>958</v>
      </c>
      <c r="D145" s="24" t="s">
        <v>545</v>
      </c>
      <c r="E145" s="19" t="s">
        <v>809</v>
      </c>
      <c r="F145" s="17" t="s">
        <v>1226</v>
      </c>
    </row>
    <row r="146" spans="1:6" x14ac:dyDescent="0.25">
      <c r="A146" s="19" t="s">
        <v>552</v>
      </c>
      <c r="B146" s="11" t="s">
        <v>1456</v>
      </c>
      <c r="C146" s="27" t="s">
        <v>958</v>
      </c>
      <c r="D146" s="24" t="s">
        <v>545</v>
      </c>
      <c r="E146" s="19" t="s">
        <v>809</v>
      </c>
      <c r="F146" s="17" t="s">
        <v>1226</v>
      </c>
    </row>
    <row r="147" spans="1:6" x14ac:dyDescent="0.25">
      <c r="A147" s="19" t="s">
        <v>553</v>
      </c>
      <c r="B147" s="11" t="s">
        <v>1456</v>
      </c>
      <c r="C147" s="27" t="s">
        <v>967</v>
      </c>
      <c r="D147" s="24" t="s">
        <v>545</v>
      </c>
      <c r="E147" s="19" t="s">
        <v>809</v>
      </c>
      <c r="F147" s="17" t="s">
        <v>1226</v>
      </c>
    </row>
    <row r="148" spans="1:6" x14ac:dyDescent="0.25">
      <c r="A148" s="19" t="s">
        <v>554</v>
      </c>
      <c r="B148" s="19" t="s">
        <v>144</v>
      </c>
      <c r="C148" s="27" t="s">
        <v>904</v>
      </c>
      <c r="D148" s="24" t="s">
        <v>545</v>
      </c>
      <c r="E148" s="19" t="s">
        <v>809</v>
      </c>
      <c r="F148" s="17" t="s">
        <v>1226</v>
      </c>
    </row>
    <row r="149" spans="1:6" x14ac:dyDescent="0.25">
      <c r="A149" s="19" t="s">
        <v>555</v>
      </c>
      <c r="B149" s="19" t="s">
        <v>144</v>
      </c>
      <c r="C149" s="27" t="s">
        <v>904</v>
      </c>
      <c r="D149" s="24" t="s">
        <v>545</v>
      </c>
      <c r="E149" s="19" t="s">
        <v>809</v>
      </c>
      <c r="F149" s="17" t="s">
        <v>1226</v>
      </c>
    </row>
    <row r="150" spans="1:6" x14ac:dyDescent="0.25">
      <c r="A150" s="19" t="s">
        <v>556</v>
      </c>
      <c r="B150" s="19" t="s">
        <v>144</v>
      </c>
      <c r="C150" s="27" t="s">
        <v>959</v>
      </c>
      <c r="D150" s="24" t="s">
        <v>545</v>
      </c>
      <c r="E150" s="19" t="s">
        <v>809</v>
      </c>
      <c r="F150" s="17" t="s">
        <v>1226</v>
      </c>
    </row>
    <row r="151" spans="1:6" x14ac:dyDescent="0.25">
      <c r="A151" s="19" t="s">
        <v>557</v>
      </c>
      <c r="B151" s="19" t="s">
        <v>144</v>
      </c>
      <c r="C151" s="27" t="s">
        <v>968</v>
      </c>
      <c r="D151" s="16" t="s">
        <v>545</v>
      </c>
      <c r="E151" s="19" t="s">
        <v>809</v>
      </c>
      <c r="F151" s="17" t="s">
        <v>1226</v>
      </c>
    </row>
    <row r="152" spans="1:6" x14ac:dyDescent="0.25">
      <c r="A152" s="19">
        <v>3003</v>
      </c>
      <c r="B152" s="19" t="s">
        <v>144</v>
      </c>
      <c r="C152" s="27" t="s">
        <v>833</v>
      </c>
      <c r="D152" s="16" t="s">
        <v>546</v>
      </c>
      <c r="E152" s="19" t="s">
        <v>809</v>
      </c>
      <c r="F152" s="17" t="s">
        <v>1226</v>
      </c>
    </row>
    <row r="153" spans="1:6" x14ac:dyDescent="0.25">
      <c r="A153" s="19">
        <v>3007</v>
      </c>
      <c r="B153" s="19" t="s">
        <v>144</v>
      </c>
      <c r="C153" s="27" t="s">
        <v>904</v>
      </c>
      <c r="D153" s="16" t="s">
        <v>546</v>
      </c>
      <c r="E153" s="19" t="s">
        <v>809</v>
      </c>
      <c r="F153" s="17" t="s">
        <v>1226</v>
      </c>
    </row>
    <row r="154" spans="1:6" x14ac:dyDescent="0.25">
      <c r="A154" s="19">
        <v>3014</v>
      </c>
      <c r="B154" s="19" t="s">
        <v>144</v>
      </c>
      <c r="C154" s="27" t="s">
        <v>959</v>
      </c>
      <c r="D154" s="16" t="s">
        <v>546</v>
      </c>
      <c r="E154" s="19" t="s">
        <v>809</v>
      </c>
      <c r="F154" s="17" t="s">
        <v>1226</v>
      </c>
    </row>
    <row r="155" spans="1:6" x14ac:dyDescent="0.25">
      <c r="A155" s="19">
        <v>3018</v>
      </c>
      <c r="B155" s="19" t="s">
        <v>144</v>
      </c>
      <c r="C155" s="27" t="s">
        <v>904</v>
      </c>
      <c r="D155" s="16" t="s">
        <v>546</v>
      </c>
      <c r="E155" s="19" t="s">
        <v>809</v>
      </c>
      <c r="F155" s="17" t="s">
        <v>1226</v>
      </c>
    </row>
    <row r="156" spans="1:6" x14ac:dyDescent="0.25">
      <c r="A156" s="19" t="s">
        <v>558</v>
      </c>
      <c r="B156" s="19" t="s">
        <v>144</v>
      </c>
      <c r="C156" s="27" t="s">
        <v>904</v>
      </c>
      <c r="D156" s="16" t="s">
        <v>546</v>
      </c>
      <c r="E156" s="19" t="s">
        <v>809</v>
      </c>
      <c r="F156" s="17" t="s">
        <v>1226</v>
      </c>
    </row>
    <row r="157" spans="1:6" x14ac:dyDescent="0.25">
      <c r="A157" s="19" t="s">
        <v>559</v>
      </c>
      <c r="B157" s="19" t="s">
        <v>144</v>
      </c>
      <c r="C157" s="27" t="s">
        <v>969</v>
      </c>
      <c r="D157" s="16" t="s">
        <v>546</v>
      </c>
      <c r="E157" s="19" t="s">
        <v>809</v>
      </c>
      <c r="F157" s="17" t="s">
        <v>1226</v>
      </c>
    </row>
    <row r="158" spans="1:6" x14ac:dyDescent="0.25">
      <c r="A158" s="19" t="s">
        <v>560</v>
      </c>
      <c r="B158" s="19" t="s">
        <v>144</v>
      </c>
      <c r="C158" s="27" t="s">
        <v>960</v>
      </c>
      <c r="D158" s="16" t="s">
        <v>546</v>
      </c>
      <c r="E158" s="19" t="s">
        <v>809</v>
      </c>
      <c r="F158" s="17" t="s">
        <v>1226</v>
      </c>
    </row>
    <row r="159" spans="1:6" x14ac:dyDescent="0.25">
      <c r="A159" s="19">
        <v>3050</v>
      </c>
      <c r="B159" s="19" t="s">
        <v>144</v>
      </c>
      <c r="C159" s="27" t="s">
        <v>904</v>
      </c>
      <c r="D159" s="16" t="s">
        <v>546</v>
      </c>
      <c r="E159" s="19" t="s">
        <v>809</v>
      </c>
      <c r="F159" s="17" t="s">
        <v>1226</v>
      </c>
    </row>
    <row r="160" spans="1:6" x14ac:dyDescent="0.25">
      <c r="A160" s="19">
        <v>3052</v>
      </c>
      <c r="B160" s="11" t="s">
        <v>1456</v>
      </c>
      <c r="C160" s="27" t="s">
        <v>961</v>
      </c>
      <c r="D160" s="16" t="s">
        <v>546</v>
      </c>
      <c r="E160" s="19" t="s">
        <v>809</v>
      </c>
      <c r="F160" s="17" t="s">
        <v>1226</v>
      </c>
    </row>
    <row r="161" spans="1:6" x14ac:dyDescent="0.25">
      <c r="A161" s="19">
        <v>3053</v>
      </c>
      <c r="B161" s="19" t="s">
        <v>144</v>
      </c>
      <c r="C161" s="27" t="s">
        <v>904</v>
      </c>
      <c r="D161" s="16" t="s">
        <v>546</v>
      </c>
      <c r="E161" s="19" t="s">
        <v>809</v>
      </c>
      <c r="F161" s="17" t="s">
        <v>1226</v>
      </c>
    </row>
    <row r="162" spans="1:6" x14ac:dyDescent="0.25">
      <c r="A162" s="19">
        <v>3100</v>
      </c>
      <c r="B162" s="19" t="s">
        <v>144</v>
      </c>
      <c r="C162" s="27" t="s">
        <v>958</v>
      </c>
      <c r="D162" s="16" t="s">
        <v>546</v>
      </c>
      <c r="E162" s="19" t="s">
        <v>809</v>
      </c>
      <c r="F162" s="17" t="s">
        <v>1226</v>
      </c>
    </row>
    <row r="163" spans="1:6" x14ac:dyDescent="0.25">
      <c r="A163" s="19">
        <v>3101</v>
      </c>
      <c r="B163" s="19" t="s">
        <v>144</v>
      </c>
      <c r="C163" s="27" t="s">
        <v>1026</v>
      </c>
      <c r="D163" s="16" t="s">
        <v>546</v>
      </c>
      <c r="E163" s="19" t="s">
        <v>809</v>
      </c>
      <c r="F163" s="17" t="s">
        <v>1226</v>
      </c>
    </row>
    <row r="164" spans="1:6" x14ac:dyDescent="0.25">
      <c r="A164" s="19">
        <v>3102</v>
      </c>
      <c r="B164" s="19" t="s">
        <v>144</v>
      </c>
      <c r="C164" s="27" t="s">
        <v>968</v>
      </c>
      <c r="D164" s="16" t="s">
        <v>546</v>
      </c>
      <c r="E164" s="19" t="s">
        <v>809</v>
      </c>
      <c r="F164" s="17" t="s">
        <v>1226</v>
      </c>
    </row>
    <row r="165" spans="1:6" x14ac:dyDescent="0.25">
      <c r="A165" s="19" t="s">
        <v>561</v>
      </c>
      <c r="B165" s="19" t="s">
        <v>144</v>
      </c>
      <c r="C165" s="27" t="s">
        <v>904</v>
      </c>
      <c r="D165" s="16" t="s">
        <v>546</v>
      </c>
      <c r="E165" s="19" t="s">
        <v>809</v>
      </c>
      <c r="F165" s="17" t="s">
        <v>1226</v>
      </c>
    </row>
    <row r="166" spans="1:6" x14ac:dyDescent="0.25">
      <c r="A166" s="19" t="s">
        <v>562</v>
      </c>
      <c r="B166" s="19" t="s">
        <v>144</v>
      </c>
      <c r="C166" s="27" t="s">
        <v>962</v>
      </c>
      <c r="D166" s="16" t="s">
        <v>546</v>
      </c>
      <c r="E166" s="19" t="s">
        <v>809</v>
      </c>
      <c r="F166" s="17" t="s">
        <v>1226</v>
      </c>
    </row>
    <row r="167" spans="1:6" x14ac:dyDescent="0.25">
      <c r="A167" s="19">
        <v>3113</v>
      </c>
      <c r="B167" s="19" t="s">
        <v>144</v>
      </c>
      <c r="C167" s="27" t="s">
        <v>963</v>
      </c>
      <c r="D167" s="16" t="s">
        <v>546</v>
      </c>
      <c r="E167" s="19" t="s">
        <v>809</v>
      </c>
      <c r="F167" s="17" t="s">
        <v>1226</v>
      </c>
    </row>
    <row r="168" spans="1:6" x14ac:dyDescent="0.25">
      <c r="A168" s="17">
        <v>6039</v>
      </c>
      <c r="B168" s="11" t="s">
        <v>1461</v>
      </c>
      <c r="C168" s="28" t="s">
        <v>970</v>
      </c>
      <c r="D168" s="16" t="s">
        <v>587</v>
      </c>
      <c r="E168" s="22" t="s">
        <v>811</v>
      </c>
      <c r="F168" s="17" t="s">
        <v>1226</v>
      </c>
    </row>
    <row r="169" spans="1:6" x14ac:dyDescent="0.25">
      <c r="A169" s="11">
        <v>6201</v>
      </c>
      <c r="B169" s="19" t="s">
        <v>144</v>
      </c>
      <c r="C169" s="27" t="s">
        <v>968</v>
      </c>
      <c r="D169" s="16" t="s">
        <v>587</v>
      </c>
      <c r="E169" s="22" t="s">
        <v>811</v>
      </c>
      <c r="F169" s="17" t="s">
        <v>1226</v>
      </c>
    </row>
    <row r="170" spans="1:6" x14ac:dyDescent="0.25">
      <c r="A170" s="11">
        <v>6206</v>
      </c>
      <c r="B170" s="19" t="s">
        <v>144</v>
      </c>
      <c r="C170" s="27" t="s">
        <v>968</v>
      </c>
      <c r="D170" s="16" t="s">
        <v>587</v>
      </c>
      <c r="E170" s="22" t="s">
        <v>811</v>
      </c>
      <c r="F170" s="17" t="s">
        <v>1226</v>
      </c>
    </row>
    <row r="171" spans="1:6" x14ac:dyDescent="0.25">
      <c r="A171" s="11">
        <v>6207</v>
      </c>
      <c r="B171" s="19" t="s">
        <v>144</v>
      </c>
      <c r="C171" s="27" t="s">
        <v>968</v>
      </c>
      <c r="D171" s="16" t="s">
        <v>587</v>
      </c>
      <c r="E171" s="22" t="s">
        <v>811</v>
      </c>
      <c r="F171" s="17" t="s">
        <v>1226</v>
      </c>
    </row>
    <row r="172" spans="1:6" x14ac:dyDescent="0.25">
      <c r="A172" s="11">
        <v>6213</v>
      </c>
      <c r="B172" s="19" t="s">
        <v>144</v>
      </c>
      <c r="C172" s="27" t="s">
        <v>962</v>
      </c>
      <c r="D172" s="16" t="s">
        <v>587</v>
      </c>
      <c r="E172" s="22" t="s">
        <v>811</v>
      </c>
      <c r="F172" s="17" t="s">
        <v>1226</v>
      </c>
    </row>
    <row r="173" spans="1:6" x14ac:dyDescent="0.25">
      <c r="A173" s="11" t="s">
        <v>1829</v>
      </c>
      <c r="B173" s="19" t="s">
        <v>144</v>
      </c>
      <c r="C173" s="27" t="s">
        <v>968</v>
      </c>
      <c r="D173" s="16" t="s">
        <v>587</v>
      </c>
      <c r="E173" s="22" t="s">
        <v>811</v>
      </c>
      <c r="F173" s="17" t="s">
        <v>1226</v>
      </c>
    </row>
    <row r="174" spans="1:6" x14ac:dyDescent="0.25">
      <c r="A174" s="11">
        <v>6247</v>
      </c>
      <c r="B174" s="19" t="s">
        <v>144</v>
      </c>
      <c r="C174" s="27" t="s">
        <v>968</v>
      </c>
      <c r="D174" s="16" t="s">
        <v>587</v>
      </c>
      <c r="E174" s="22" t="s">
        <v>811</v>
      </c>
      <c r="F174" s="17" t="s">
        <v>1226</v>
      </c>
    </row>
    <row r="175" spans="1:6" x14ac:dyDescent="0.25">
      <c r="A175" s="11">
        <v>6248</v>
      </c>
      <c r="B175" s="19" t="s">
        <v>144</v>
      </c>
      <c r="C175" s="27" t="s">
        <v>968</v>
      </c>
      <c r="D175" s="16" t="s">
        <v>587</v>
      </c>
      <c r="E175" s="22" t="s">
        <v>811</v>
      </c>
      <c r="F175" s="17" t="s">
        <v>1226</v>
      </c>
    </row>
    <row r="176" spans="1:6" x14ac:dyDescent="0.25">
      <c r="A176" s="11">
        <v>6334</v>
      </c>
      <c r="B176" s="19" t="s">
        <v>144</v>
      </c>
      <c r="C176" s="27" t="s">
        <v>904</v>
      </c>
      <c r="D176" s="16" t="s">
        <v>587</v>
      </c>
      <c r="E176" s="22" t="s">
        <v>811</v>
      </c>
      <c r="F176" s="17" t="s">
        <v>1226</v>
      </c>
    </row>
    <row r="177" spans="1:6" x14ac:dyDescent="0.25">
      <c r="A177" s="11">
        <v>6335</v>
      </c>
      <c r="B177" s="11" t="s">
        <v>1461</v>
      </c>
      <c r="C177" s="27" t="s">
        <v>971</v>
      </c>
      <c r="D177" s="16" t="s">
        <v>587</v>
      </c>
      <c r="E177" s="22" t="s">
        <v>811</v>
      </c>
      <c r="F177" s="17" t="s">
        <v>1226</v>
      </c>
    </row>
    <row r="178" spans="1:6" x14ac:dyDescent="0.25">
      <c r="A178" s="11">
        <v>6339</v>
      </c>
      <c r="B178" s="19" t="s">
        <v>144</v>
      </c>
      <c r="C178" s="28" t="s">
        <v>964</v>
      </c>
      <c r="D178" s="16" t="s">
        <v>587</v>
      </c>
      <c r="E178" s="22" t="s">
        <v>811</v>
      </c>
      <c r="F178" s="17" t="s">
        <v>1226</v>
      </c>
    </row>
    <row r="179" spans="1:6" x14ac:dyDescent="0.25">
      <c r="A179" s="11">
        <v>6340</v>
      </c>
      <c r="B179" s="19" t="s">
        <v>144</v>
      </c>
      <c r="C179" s="27" t="s">
        <v>958</v>
      </c>
      <c r="D179" s="16" t="s">
        <v>587</v>
      </c>
      <c r="E179" s="22" t="s">
        <v>811</v>
      </c>
      <c r="F179" s="17" t="s">
        <v>1226</v>
      </c>
    </row>
    <row r="180" spans="1:6" x14ac:dyDescent="0.25">
      <c r="A180" s="11">
        <v>6344</v>
      </c>
      <c r="B180" s="19" t="s">
        <v>144</v>
      </c>
      <c r="C180" s="27" t="s">
        <v>904</v>
      </c>
      <c r="D180" s="16" t="s">
        <v>587</v>
      </c>
      <c r="E180" s="22" t="s">
        <v>811</v>
      </c>
      <c r="F180" s="17" t="s">
        <v>1226</v>
      </c>
    </row>
    <row r="181" spans="1:6" x14ac:dyDescent="0.25">
      <c r="A181" s="11" t="s">
        <v>699</v>
      </c>
      <c r="B181" s="11" t="s">
        <v>144</v>
      </c>
      <c r="C181" s="27" t="s">
        <v>904</v>
      </c>
      <c r="D181" s="27" t="s">
        <v>707</v>
      </c>
      <c r="E181" s="11" t="s">
        <v>802</v>
      </c>
      <c r="F181" s="17" t="s">
        <v>704</v>
      </c>
    </row>
    <row r="182" spans="1:6" x14ac:dyDescent="0.25">
      <c r="A182" s="11" t="s">
        <v>700</v>
      </c>
      <c r="B182" s="11" t="s">
        <v>144</v>
      </c>
      <c r="C182" s="27" t="s">
        <v>904</v>
      </c>
      <c r="D182" s="27" t="s">
        <v>707</v>
      </c>
      <c r="E182" s="11" t="s">
        <v>802</v>
      </c>
      <c r="F182" s="17" t="s">
        <v>704</v>
      </c>
    </row>
    <row r="183" spans="1:6" x14ac:dyDescent="0.25">
      <c r="A183" s="11" t="s">
        <v>701</v>
      </c>
      <c r="B183" s="11" t="s">
        <v>144</v>
      </c>
      <c r="C183" s="27" t="s">
        <v>904</v>
      </c>
      <c r="D183" s="27" t="s">
        <v>707</v>
      </c>
      <c r="E183" s="11" t="s">
        <v>802</v>
      </c>
      <c r="F183" s="17" t="s">
        <v>704</v>
      </c>
    </row>
    <row r="184" spans="1:6" x14ac:dyDescent="0.25">
      <c r="A184" s="11" t="s">
        <v>702</v>
      </c>
      <c r="B184" s="11" t="s">
        <v>144</v>
      </c>
      <c r="C184" s="27" t="s">
        <v>965</v>
      </c>
      <c r="D184" s="27" t="s">
        <v>707</v>
      </c>
      <c r="E184" s="11" t="s">
        <v>802</v>
      </c>
      <c r="F184" s="17" t="s">
        <v>704</v>
      </c>
    </row>
    <row r="185" spans="1:6" x14ac:dyDescent="0.25">
      <c r="A185" s="11" t="s">
        <v>703</v>
      </c>
      <c r="B185" s="11" t="s">
        <v>144</v>
      </c>
      <c r="C185" s="27" t="s">
        <v>968</v>
      </c>
      <c r="D185" s="27" t="s">
        <v>707</v>
      </c>
      <c r="E185" s="11" t="s">
        <v>802</v>
      </c>
      <c r="F185" s="17" t="s">
        <v>704</v>
      </c>
    </row>
    <row r="186" spans="1:6" x14ac:dyDescent="0.25">
      <c r="A186" s="11" t="s">
        <v>698</v>
      </c>
      <c r="B186" s="11" t="s">
        <v>144</v>
      </c>
      <c r="C186" s="27" t="s">
        <v>904</v>
      </c>
      <c r="D186" s="27" t="s">
        <v>705</v>
      </c>
      <c r="E186" s="11" t="s">
        <v>806</v>
      </c>
      <c r="F186" s="17" t="s">
        <v>704</v>
      </c>
    </row>
    <row r="187" spans="1:6" ht="15.75" customHeight="1" x14ac:dyDescent="0.25">
      <c r="A187" s="19" t="s">
        <v>4</v>
      </c>
      <c r="B187" s="19" t="s">
        <v>5</v>
      </c>
      <c r="C187" s="24" t="s">
        <v>966</v>
      </c>
      <c r="D187" s="16" t="s">
        <v>732</v>
      </c>
      <c r="E187" s="17" t="s">
        <v>955</v>
      </c>
      <c r="F187" s="17" t="s">
        <v>1227</v>
      </c>
    </row>
    <row r="188" spans="1:6" ht="15.75" customHeight="1" x14ac:dyDescent="0.25">
      <c r="A188" s="19" t="s">
        <v>6</v>
      </c>
      <c r="B188" s="19" t="s">
        <v>5</v>
      </c>
      <c r="C188" s="24" t="s">
        <v>735</v>
      </c>
      <c r="D188" s="16" t="s">
        <v>732</v>
      </c>
      <c r="E188" s="17" t="s">
        <v>955</v>
      </c>
      <c r="F188" s="17" t="s">
        <v>1227</v>
      </c>
    </row>
    <row r="189" spans="1:6" ht="15.75" customHeight="1" x14ac:dyDescent="0.25">
      <c r="A189" s="19" t="s">
        <v>7</v>
      </c>
      <c r="B189" s="19" t="s">
        <v>5</v>
      </c>
      <c r="C189" s="24" t="s">
        <v>834</v>
      </c>
      <c r="D189" s="16" t="s">
        <v>732</v>
      </c>
      <c r="E189" s="17" t="s">
        <v>955</v>
      </c>
      <c r="F189" s="17" t="s">
        <v>1227</v>
      </c>
    </row>
    <row r="190" spans="1:6" ht="15.75" customHeight="1" x14ac:dyDescent="0.25">
      <c r="A190" s="19" t="s">
        <v>8</v>
      </c>
      <c r="B190" s="19" t="s">
        <v>5</v>
      </c>
      <c r="C190" s="24" t="s">
        <v>735</v>
      </c>
      <c r="D190" s="16" t="s">
        <v>732</v>
      </c>
      <c r="E190" s="17" t="s">
        <v>955</v>
      </c>
      <c r="F190" s="17" t="s">
        <v>1227</v>
      </c>
    </row>
    <row r="191" spans="1:6" ht="15.75" customHeight="1" x14ac:dyDescent="0.25">
      <c r="A191" s="19" t="s">
        <v>9</v>
      </c>
      <c r="B191" s="19" t="s">
        <v>5</v>
      </c>
      <c r="C191" s="24" t="s">
        <v>735</v>
      </c>
      <c r="D191" s="16" t="s">
        <v>732</v>
      </c>
      <c r="E191" s="17" t="s">
        <v>955</v>
      </c>
      <c r="F191" s="17" t="s">
        <v>1227</v>
      </c>
    </row>
    <row r="192" spans="1:6" ht="15.75" customHeight="1" x14ac:dyDescent="0.25">
      <c r="A192" s="19" t="s">
        <v>10</v>
      </c>
      <c r="B192" s="19" t="s">
        <v>5</v>
      </c>
      <c r="C192" s="24" t="s">
        <v>735</v>
      </c>
      <c r="D192" s="24" t="s">
        <v>706</v>
      </c>
      <c r="E192" s="17" t="s">
        <v>955</v>
      </c>
      <c r="F192" s="17" t="s">
        <v>1227</v>
      </c>
    </row>
    <row r="193" spans="1:6" ht="15.75" customHeight="1" x14ac:dyDescent="0.25">
      <c r="A193" s="19" t="s">
        <v>11</v>
      </c>
      <c r="B193" s="19" t="s">
        <v>5</v>
      </c>
      <c r="C193" s="24" t="s">
        <v>735</v>
      </c>
      <c r="D193" s="24" t="s">
        <v>706</v>
      </c>
      <c r="E193" s="17" t="s">
        <v>955</v>
      </c>
      <c r="F193" s="17" t="s">
        <v>1227</v>
      </c>
    </row>
    <row r="194" spans="1:6" ht="15.75" customHeight="1" x14ac:dyDescent="0.25">
      <c r="A194" s="19" t="s">
        <v>12</v>
      </c>
      <c r="B194" s="19" t="s">
        <v>5</v>
      </c>
      <c r="C194" s="24" t="s">
        <v>735</v>
      </c>
      <c r="D194" s="24" t="s">
        <v>706</v>
      </c>
      <c r="E194" s="17" t="s">
        <v>955</v>
      </c>
      <c r="F194" s="17" t="s">
        <v>1227</v>
      </c>
    </row>
    <row r="195" spans="1:6" ht="15.75" customHeight="1" x14ac:dyDescent="0.25">
      <c r="A195" s="19" t="s">
        <v>13</v>
      </c>
      <c r="B195" s="19" t="s">
        <v>5</v>
      </c>
      <c r="C195" s="24" t="s">
        <v>735</v>
      </c>
      <c r="D195" s="24" t="s">
        <v>706</v>
      </c>
      <c r="E195" s="17" t="s">
        <v>955</v>
      </c>
      <c r="F195" s="17" t="s">
        <v>1227</v>
      </c>
    </row>
    <row r="196" spans="1:6" ht="15.75" customHeight="1" x14ac:dyDescent="0.25">
      <c r="A196" s="19" t="s">
        <v>14</v>
      </c>
      <c r="B196" s="19" t="s">
        <v>5</v>
      </c>
      <c r="C196" s="24" t="s">
        <v>735</v>
      </c>
      <c r="D196" s="24" t="s">
        <v>706</v>
      </c>
      <c r="E196" s="17" t="s">
        <v>955</v>
      </c>
      <c r="F196" s="17" t="s">
        <v>1227</v>
      </c>
    </row>
    <row r="197" spans="1:6" ht="15.75" customHeight="1" x14ac:dyDescent="0.25">
      <c r="A197" s="19" t="s">
        <v>15</v>
      </c>
      <c r="B197" s="19" t="s">
        <v>5</v>
      </c>
      <c r="C197" s="24" t="s">
        <v>735</v>
      </c>
      <c r="D197" s="24" t="s">
        <v>706</v>
      </c>
      <c r="E197" s="17" t="s">
        <v>955</v>
      </c>
      <c r="F197" s="17" t="s">
        <v>1227</v>
      </c>
    </row>
    <row r="198" spans="1:6" ht="15.75" customHeight="1" x14ac:dyDescent="0.25">
      <c r="A198" s="19" t="s">
        <v>16</v>
      </c>
      <c r="B198" s="19" t="s">
        <v>5</v>
      </c>
      <c r="C198" s="24" t="s">
        <v>735</v>
      </c>
      <c r="D198" s="24" t="s">
        <v>706</v>
      </c>
      <c r="E198" s="17" t="s">
        <v>955</v>
      </c>
      <c r="F198" s="17" t="s">
        <v>1227</v>
      </c>
    </row>
    <row r="199" spans="1:6" ht="15.75" customHeight="1" x14ac:dyDescent="0.25">
      <c r="A199" s="19" t="s">
        <v>17</v>
      </c>
      <c r="B199" s="19" t="s">
        <v>5</v>
      </c>
      <c r="C199" s="24" t="s">
        <v>735</v>
      </c>
      <c r="D199" s="24" t="s">
        <v>706</v>
      </c>
      <c r="E199" s="17" t="s">
        <v>955</v>
      </c>
      <c r="F199" s="17" t="s">
        <v>1227</v>
      </c>
    </row>
    <row r="200" spans="1:6" ht="15.75" customHeight="1" x14ac:dyDescent="0.25">
      <c r="A200" s="19" t="s">
        <v>18</v>
      </c>
      <c r="B200" s="19" t="s">
        <v>5</v>
      </c>
      <c r="C200" s="24" t="s">
        <v>735</v>
      </c>
      <c r="D200" s="24" t="s">
        <v>706</v>
      </c>
      <c r="E200" s="17" t="s">
        <v>955</v>
      </c>
      <c r="F200" s="17" t="s">
        <v>1227</v>
      </c>
    </row>
    <row r="201" spans="1:6" ht="15.75" customHeight="1" x14ac:dyDescent="0.25">
      <c r="A201" s="19" t="s">
        <v>19</v>
      </c>
      <c r="B201" s="19" t="s">
        <v>5</v>
      </c>
      <c r="C201" s="24" t="s">
        <v>735</v>
      </c>
      <c r="D201" s="24" t="s">
        <v>706</v>
      </c>
      <c r="E201" s="17" t="s">
        <v>955</v>
      </c>
      <c r="F201" s="17" t="s">
        <v>1227</v>
      </c>
    </row>
    <row r="202" spans="1:6" ht="15.75" customHeight="1" x14ac:dyDescent="0.25">
      <c r="A202" s="19" t="s">
        <v>20</v>
      </c>
      <c r="B202" s="19" t="s">
        <v>5</v>
      </c>
      <c r="C202" s="24" t="s">
        <v>735</v>
      </c>
      <c r="D202" s="24" t="s">
        <v>706</v>
      </c>
      <c r="E202" s="17" t="s">
        <v>955</v>
      </c>
      <c r="F202" s="17" t="s">
        <v>1227</v>
      </c>
    </row>
    <row r="203" spans="1:6" ht="15.75" customHeight="1" x14ac:dyDescent="0.25">
      <c r="A203" s="19" t="s">
        <v>21</v>
      </c>
      <c r="B203" s="19" t="s">
        <v>5</v>
      </c>
      <c r="C203" s="24" t="s">
        <v>735</v>
      </c>
      <c r="D203" s="24" t="s">
        <v>708</v>
      </c>
      <c r="E203" s="17" t="s">
        <v>955</v>
      </c>
      <c r="F203" s="17" t="s">
        <v>1227</v>
      </c>
    </row>
    <row r="204" spans="1:6" ht="15.75" customHeight="1" x14ac:dyDescent="0.25">
      <c r="A204" s="19" t="s">
        <v>22</v>
      </c>
      <c r="B204" s="19" t="s">
        <v>5</v>
      </c>
      <c r="C204" s="24" t="s">
        <v>735</v>
      </c>
      <c r="D204" s="24" t="s">
        <v>708</v>
      </c>
      <c r="E204" s="17" t="s">
        <v>955</v>
      </c>
      <c r="F204" s="17" t="s">
        <v>1227</v>
      </c>
    </row>
    <row r="205" spans="1:6" ht="15.75" customHeight="1" x14ac:dyDescent="0.25">
      <c r="A205" s="19" t="s">
        <v>23</v>
      </c>
      <c r="B205" s="19" t="s">
        <v>5</v>
      </c>
      <c r="C205" s="24" t="s">
        <v>735</v>
      </c>
      <c r="D205" s="24" t="s">
        <v>708</v>
      </c>
      <c r="E205" s="17" t="s">
        <v>955</v>
      </c>
      <c r="F205" s="17" t="s">
        <v>1227</v>
      </c>
    </row>
    <row r="206" spans="1:6" ht="15.75" customHeight="1" x14ac:dyDescent="0.25">
      <c r="A206" s="19" t="s">
        <v>24</v>
      </c>
      <c r="B206" s="19" t="s">
        <v>5</v>
      </c>
      <c r="C206" s="24" t="s">
        <v>735</v>
      </c>
      <c r="D206" s="24" t="s">
        <v>708</v>
      </c>
      <c r="E206" s="17" t="s">
        <v>955</v>
      </c>
      <c r="F206" s="17" t="s">
        <v>1227</v>
      </c>
    </row>
    <row r="207" spans="1:6" ht="15.75" customHeight="1" x14ac:dyDescent="0.25">
      <c r="A207" s="19" t="s">
        <v>25</v>
      </c>
      <c r="B207" s="19" t="s">
        <v>5</v>
      </c>
      <c r="C207" s="24" t="s">
        <v>735</v>
      </c>
      <c r="D207" s="24" t="s">
        <v>708</v>
      </c>
      <c r="E207" s="17" t="s">
        <v>955</v>
      </c>
      <c r="F207" s="17" t="s">
        <v>1227</v>
      </c>
    </row>
    <row r="208" spans="1:6" ht="15.75" customHeight="1" x14ac:dyDescent="0.25">
      <c r="A208" s="19" t="s">
        <v>26</v>
      </c>
      <c r="B208" s="19" t="s">
        <v>5</v>
      </c>
      <c r="C208" s="24" t="s">
        <v>735</v>
      </c>
      <c r="D208" s="24" t="s">
        <v>708</v>
      </c>
      <c r="E208" s="17" t="s">
        <v>955</v>
      </c>
      <c r="F208" s="17" t="s">
        <v>1227</v>
      </c>
    </row>
    <row r="209" spans="1:6" ht="15.75" customHeight="1" x14ac:dyDescent="0.25">
      <c r="A209" s="19" t="s">
        <v>27</v>
      </c>
      <c r="B209" s="19" t="s">
        <v>5</v>
      </c>
      <c r="C209" s="24" t="s">
        <v>735</v>
      </c>
      <c r="D209" s="24" t="s">
        <v>708</v>
      </c>
      <c r="E209" s="17" t="s">
        <v>955</v>
      </c>
      <c r="F209" s="17" t="s">
        <v>1227</v>
      </c>
    </row>
    <row r="210" spans="1:6" ht="15.75" customHeight="1" x14ac:dyDescent="0.25">
      <c r="A210" s="19" t="s">
        <v>28</v>
      </c>
      <c r="B210" s="19" t="s">
        <v>5</v>
      </c>
      <c r="C210" s="24" t="s">
        <v>735</v>
      </c>
      <c r="D210" s="24" t="s">
        <v>708</v>
      </c>
      <c r="E210" s="17" t="s">
        <v>955</v>
      </c>
      <c r="F210" s="17" t="s">
        <v>1227</v>
      </c>
    </row>
    <row r="211" spans="1:6" ht="15.75" customHeight="1" x14ac:dyDescent="0.25">
      <c r="A211" s="19" t="s">
        <v>29</v>
      </c>
      <c r="B211" s="19" t="s">
        <v>5</v>
      </c>
      <c r="C211" s="24" t="s">
        <v>735</v>
      </c>
      <c r="D211" s="24" t="s">
        <v>708</v>
      </c>
      <c r="E211" s="17" t="s">
        <v>955</v>
      </c>
      <c r="F211" s="17" t="s">
        <v>1227</v>
      </c>
    </row>
    <row r="212" spans="1:6" ht="15.75" customHeight="1" x14ac:dyDescent="0.25">
      <c r="A212" s="19" t="s">
        <v>30</v>
      </c>
      <c r="B212" s="19" t="s">
        <v>5</v>
      </c>
      <c r="C212" s="24" t="s">
        <v>735</v>
      </c>
      <c r="D212" s="24" t="s">
        <v>708</v>
      </c>
      <c r="E212" s="17" t="s">
        <v>955</v>
      </c>
      <c r="F212" s="17" t="s">
        <v>1227</v>
      </c>
    </row>
    <row r="213" spans="1:6" ht="15.75" customHeight="1" x14ac:dyDescent="0.25">
      <c r="A213" s="19" t="s">
        <v>31</v>
      </c>
      <c r="B213" s="19" t="s">
        <v>5</v>
      </c>
      <c r="C213" s="24" t="s">
        <v>735</v>
      </c>
      <c r="D213" s="24" t="s">
        <v>708</v>
      </c>
      <c r="E213" s="17" t="s">
        <v>955</v>
      </c>
      <c r="F213" s="17" t="s">
        <v>1227</v>
      </c>
    </row>
    <row r="214" spans="1:6" ht="15.75" customHeight="1" x14ac:dyDescent="0.25">
      <c r="A214" s="19" t="s">
        <v>32</v>
      </c>
      <c r="B214" s="19" t="s">
        <v>5</v>
      </c>
      <c r="C214" s="24" t="s">
        <v>835</v>
      </c>
      <c r="D214" s="24" t="s">
        <v>708</v>
      </c>
      <c r="E214" s="17" t="s">
        <v>955</v>
      </c>
      <c r="F214" s="17" t="s">
        <v>1227</v>
      </c>
    </row>
    <row r="215" spans="1:6" ht="15.75" customHeight="1" x14ac:dyDescent="0.25">
      <c r="A215" s="19" t="s">
        <v>33</v>
      </c>
      <c r="B215" s="19" t="s">
        <v>5</v>
      </c>
      <c r="C215" s="24" t="s">
        <v>972</v>
      </c>
      <c r="D215" s="24" t="s">
        <v>1598</v>
      </c>
      <c r="E215" s="17" t="s">
        <v>955</v>
      </c>
      <c r="F215" s="17" t="s">
        <v>1227</v>
      </c>
    </row>
    <row r="216" spans="1:6" ht="15.75" customHeight="1" x14ac:dyDescent="0.25">
      <c r="A216" s="19" t="s">
        <v>34</v>
      </c>
      <c r="B216" s="19" t="s">
        <v>5</v>
      </c>
      <c r="C216" s="24" t="s">
        <v>973</v>
      </c>
      <c r="D216" s="24" t="s">
        <v>1598</v>
      </c>
      <c r="E216" s="17" t="s">
        <v>955</v>
      </c>
      <c r="F216" s="17" t="s">
        <v>1227</v>
      </c>
    </row>
    <row r="217" spans="1:6" ht="15.75" customHeight="1" x14ac:dyDescent="0.25">
      <c r="A217" s="19" t="s">
        <v>35</v>
      </c>
      <c r="B217" s="19" t="s">
        <v>5</v>
      </c>
      <c r="C217" s="24" t="s">
        <v>974</v>
      </c>
      <c r="D217" s="24" t="s">
        <v>1598</v>
      </c>
      <c r="E217" s="17" t="s">
        <v>955</v>
      </c>
      <c r="F217" s="17" t="s">
        <v>1227</v>
      </c>
    </row>
    <row r="218" spans="1:6" ht="15.75" customHeight="1" x14ac:dyDescent="0.25">
      <c r="A218" s="19" t="s">
        <v>36</v>
      </c>
      <c r="B218" s="19" t="s">
        <v>5</v>
      </c>
      <c r="C218" s="24" t="s">
        <v>735</v>
      </c>
      <c r="D218" s="24" t="s">
        <v>1598</v>
      </c>
      <c r="E218" s="17" t="s">
        <v>955</v>
      </c>
      <c r="F218" s="17" t="s">
        <v>1227</v>
      </c>
    </row>
    <row r="219" spans="1:6" ht="15.75" customHeight="1" x14ac:dyDescent="0.25">
      <c r="A219" s="19" t="s">
        <v>37</v>
      </c>
      <c r="B219" s="19" t="s">
        <v>5</v>
      </c>
      <c r="C219" s="24" t="s">
        <v>735</v>
      </c>
      <c r="D219" s="24" t="s">
        <v>1598</v>
      </c>
      <c r="E219" s="17" t="s">
        <v>955</v>
      </c>
      <c r="F219" s="17" t="s">
        <v>1227</v>
      </c>
    </row>
    <row r="220" spans="1:6" ht="15.75" customHeight="1" x14ac:dyDescent="0.25">
      <c r="A220" s="19" t="s">
        <v>38</v>
      </c>
      <c r="B220" s="19" t="s">
        <v>5</v>
      </c>
      <c r="C220" s="24" t="s">
        <v>975</v>
      </c>
      <c r="D220" s="24" t="s">
        <v>1598</v>
      </c>
      <c r="E220" s="17" t="s">
        <v>955</v>
      </c>
      <c r="F220" s="17" t="s">
        <v>1227</v>
      </c>
    </row>
    <row r="221" spans="1:6" ht="15.75" customHeight="1" x14ac:dyDescent="0.25">
      <c r="A221" s="19" t="s">
        <v>39</v>
      </c>
      <c r="B221" s="19" t="s">
        <v>5</v>
      </c>
      <c r="C221" s="24" t="s">
        <v>976</v>
      </c>
      <c r="D221" s="24" t="s">
        <v>1598</v>
      </c>
      <c r="E221" s="17" t="s">
        <v>955</v>
      </c>
      <c r="F221" s="17" t="s">
        <v>1227</v>
      </c>
    </row>
    <row r="222" spans="1:6" ht="15.75" customHeight="1" x14ac:dyDescent="0.25">
      <c r="A222" s="19" t="s">
        <v>40</v>
      </c>
      <c r="B222" s="19" t="s">
        <v>5</v>
      </c>
      <c r="C222" s="24" t="s">
        <v>977</v>
      </c>
      <c r="D222" s="24" t="s">
        <v>1598</v>
      </c>
      <c r="E222" s="17" t="s">
        <v>955</v>
      </c>
      <c r="F222" s="17" t="s">
        <v>1227</v>
      </c>
    </row>
    <row r="223" spans="1:6" ht="15.75" customHeight="1" x14ac:dyDescent="0.25">
      <c r="A223" s="19" t="s">
        <v>41</v>
      </c>
      <c r="B223" s="19" t="s">
        <v>5</v>
      </c>
      <c r="C223" s="24" t="s">
        <v>978</v>
      </c>
      <c r="D223" s="24" t="s">
        <v>1596</v>
      </c>
      <c r="E223" s="17" t="s">
        <v>955</v>
      </c>
      <c r="F223" s="17" t="s">
        <v>1227</v>
      </c>
    </row>
    <row r="224" spans="1:6" ht="15.75" customHeight="1" x14ac:dyDescent="0.25">
      <c r="A224" s="19" t="s">
        <v>42</v>
      </c>
      <c r="B224" s="19" t="s">
        <v>5</v>
      </c>
      <c r="C224" s="24" t="s">
        <v>979</v>
      </c>
      <c r="D224" s="24" t="s">
        <v>1596</v>
      </c>
      <c r="E224" s="17" t="s">
        <v>955</v>
      </c>
      <c r="F224" s="17" t="s">
        <v>1227</v>
      </c>
    </row>
    <row r="225" spans="1:6" ht="15.75" customHeight="1" x14ac:dyDescent="0.25">
      <c r="A225" s="19" t="s">
        <v>43</v>
      </c>
      <c r="B225" s="19" t="s">
        <v>5</v>
      </c>
      <c r="C225" s="24" t="s">
        <v>980</v>
      </c>
      <c r="D225" s="24" t="s">
        <v>1596</v>
      </c>
      <c r="E225" s="17" t="s">
        <v>955</v>
      </c>
      <c r="F225" s="17" t="s">
        <v>1227</v>
      </c>
    </row>
    <row r="226" spans="1:6" ht="15.75" customHeight="1" x14ac:dyDescent="0.25">
      <c r="A226" s="19" t="s">
        <v>44</v>
      </c>
      <c r="B226" s="19" t="s">
        <v>5</v>
      </c>
      <c r="C226" s="24" t="s">
        <v>735</v>
      </c>
      <c r="D226" s="24" t="s">
        <v>1596</v>
      </c>
      <c r="E226" s="17" t="s">
        <v>955</v>
      </c>
      <c r="F226" s="17" t="s">
        <v>1227</v>
      </c>
    </row>
    <row r="227" spans="1:6" ht="15.75" customHeight="1" x14ac:dyDescent="0.25">
      <c r="A227" s="19" t="s">
        <v>45</v>
      </c>
      <c r="B227" s="19" t="s">
        <v>5</v>
      </c>
      <c r="C227" s="24" t="s">
        <v>735</v>
      </c>
      <c r="D227" s="24" t="s">
        <v>1596</v>
      </c>
      <c r="E227" s="17" t="s">
        <v>955</v>
      </c>
      <c r="F227" s="17" t="s">
        <v>1227</v>
      </c>
    </row>
    <row r="228" spans="1:6" ht="15.75" customHeight="1" x14ac:dyDescent="0.25">
      <c r="A228" s="19" t="s">
        <v>46</v>
      </c>
      <c r="B228" s="19" t="s">
        <v>5</v>
      </c>
      <c r="C228" s="24" t="s">
        <v>735</v>
      </c>
      <c r="D228" s="24" t="s">
        <v>1596</v>
      </c>
      <c r="E228" s="17" t="s">
        <v>955</v>
      </c>
      <c r="F228" s="17" t="s">
        <v>1227</v>
      </c>
    </row>
    <row r="229" spans="1:6" ht="15.75" customHeight="1" x14ac:dyDescent="0.25">
      <c r="A229" s="19" t="s">
        <v>47</v>
      </c>
      <c r="B229" s="19" t="s">
        <v>5</v>
      </c>
      <c r="C229" s="24" t="s">
        <v>981</v>
      </c>
      <c r="D229" s="24" t="s">
        <v>1596</v>
      </c>
      <c r="E229" s="17" t="s">
        <v>955</v>
      </c>
      <c r="F229" s="17" t="s">
        <v>1227</v>
      </c>
    </row>
    <row r="230" spans="1:6" ht="15.75" customHeight="1" x14ac:dyDescent="0.25">
      <c r="A230" s="19" t="s">
        <v>48</v>
      </c>
      <c r="B230" s="19" t="s">
        <v>5</v>
      </c>
      <c r="C230" s="24" t="s">
        <v>982</v>
      </c>
      <c r="D230" s="24" t="s">
        <v>1596</v>
      </c>
      <c r="E230" s="17" t="s">
        <v>955</v>
      </c>
      <c r="F230" s="17" t="s">
        <v>1227</v>
      </c>
    </row>
    <row r="231" spans="1:6" ht="15.75" customHeight="1" x14ac:dyDescent="0.25">
      <c r="A231" s="19" t="s">
        <v>49</v>
      </c>
      <c r="B231" s="19" t="s">
        <v>5</v>
      </c>
      <c r="C231" s="24" t="s">
        <v>834</v>
      </c>
      <c r="D231" s="24" t="s">
        <v>1596</v>
      </c>
      <c r="E231" s="17" t="s">
        <v>955</v>
      </c>
      <c r="F231" s="17" t="s">
        <v>1227</v>
      </c>
    </row>
    <row r="232" spans="1:6" ht="15.75" customHeight="1" x14ac:dyDescent="0.25">
      <c r="A232" s="19" t="s">
        <v>50</v>
      </c>
      <c r="B232" s="19" t="s">
        <v>5</v>
      </c>
      <c r="C232" s="24" t="s">
        <v>983</v>
      </c>
      <c r="D232" s="24" t="s">
        <v>710</v>
      </c>
      <c r="E232" s="17" t="s">
        <v>955</v>
      </c>
      <c r="F232" s="17" t="s">
        <v>1227</v>
      </c>
    </row>
    <row r="233" spans="1:6" ht="15.75" customHeight="1" x14ac:dyDescent="0.25">
      <c r="A233" s="19" t="s">
        <v>51</v>
      </c>
      <c r="B233" s="19" t="s">
        <v>5</v>
      </c>
      <c r="C233" s="24" t="s">
        <v>735</v>
      </c>
      <c r="D233" s="24" t="s">
        <v>710</v>
      </c>
      <c r="E233" s="17" t="s">
        <v>955</v>
      </c>
      <c r="F233" s="17" t="s">
        <v>1227</v>
      </c>
    </row>
    <row r="234" spans="1:6" ht="15.75" customHeight="1" x14ac:dyDescent="0.25">
      <c r="A234" s="19" t="s">
        <v>52</v>
      </c>
      <c r="B234" s="19" t="s">
        <v>5</v>
      </c>
      <c r="C234" s="24" t="s">
        <v>735</v>
      </c>
      <c r="D234" s="24" t="s">
        <v>710</v>
      </c>
      <c r="E234" s="17" t="s">
        <v>955</v>
      </c>
      <c r="F234" s="17" t="s">
        <v>1227</v>
      </c>
    </row>
    <row r="235" spans="1:6" ht="15.75" customHeight="1" x14ac:dyDescent="0.25">
      <c r="A235" s="19" t="s">
        <v>53</v>
      </c>
      <c r="B235" s="19" t="s">
        <v>5</v>
      </c>
      <c r="C235" s="24" t="s">
        <v>984</v>
      </c>
      <c r="D235" s="24" t="s">
        <v>710</v>
      </c>
      <c r="E235" s="17" t="s">
        <v>955</v>
      </c>
      <c r="F235" s="17" t="s">
        <v>1227</v>
      </c>
    </row>
    <row r="236" spans="1:6" ht="15.75" customHeight="1" x14ac:dyDescent="0.25">
      <c r="A236" s="19" t="s">
        <v>54</v>
      </c>
      <c r="B236" s="19" t="s">
        <v>5</v>
      </c>
      <c r="C236" s="24" t="s">
        <v>984</v>
      </c>
      <c r="D236" s="24" t="s">
        <v>710</v>
      </c>
      <c r="E236" s="17" t="s">
        <v>955</v>
      </c>
      <c r="F236" s="17" t="s">
        <v>1227</v>
      </c>
    </row>
    <row r="237" spans="1:6" ht="15.75" customHeight="1" x14ac:dyDescent="0.25">
      <c r="A237" s="19" t="s">
        <v>55</v>
      </c>
      <c r="B237" s="19" t="s">
        <v>5</v>
      </c>
      <c r="C237" s="24" t="s">
        <v>985</v>
      </c>
      <c r="D237" s="24" t="s">
        <v>710</v>
      </c>
      <c r="E237" s="17" t="s">
        <v>955</v>
      </c>
      <c r="F237" s="17" t="s">
        <v>1227</v>
      </c>
    </row>
    <row r="238" spans="1:6" ht="15.75" customHeight="1" x14ac:dyDescent="0.25">
      <c r="A238" s="19" t="s">
        <v>56</v>
      </c>
      <c r="B238" s="19" t="s">
        <v>5</v>
      </c>
      <c r="C238" s="24" t="s">
        <v>735</v>
      </c>
      <c r="D238" s="24" t="s">
        <v>821</v>
      </c>
      <c r="E238" s="17" t="s">
        <v>955</v>
      </c>
      <c r="F238" s="17" t="s">
        <v>1227</v>
      </c>
    </row>
    <row r="239" spans="1:6" ht="15.75" customHeight="1" x14ac:dyDescent="0.25">
      <c r="A239" s="19" t="s">
        <v>57</v>
      </c>
      <c r="B239" s="19" t="s">
        <v>5</v>
      </c>
      <c r="C239" s="24" t="s">
        <v>735</v>
      </c>
      <c r="D239" s="24" t="s">
        <v>821</v>
      </c>
      <c r="E239" s="17" t="s">
        <v>955</v>
      </c>
      <c r="F239" s="17" t="s">
        <v>1227</v>
      </c>
    </row>
    <row r="240" spans="1:6" ht="15.75" customHeight="1" x14ac:dyDescent="0.25">
      <c r="A240" s="19" t="s">
        <v>58</v>
      </c>
      <c r="B240" s="19" t="s">
        <v>5</v>
      </c>
      <c r="C240" s="24" t="s">
        <v>735</v>
      </c>
      <c r="D240" s="24" t="s">
        <v>821</v>
      </c>
      <c r="E240" s="17" t="s">
        <v>955</v>
      </c>
      <c r="F240" s="17" t="s">
        <v>1227</v>
      </c>
    </row>
    <row r="241" spans="1:6" ht="15.75" customHeight="1" x14ac:dyDescent="0.25">
      <c r="A241" s="19" t="s">
        <v>59</v>
      </c>
      <c r="B241" s="19" t="s">
        <v>5</v>
      </c>
      <c r="C241" s="24" t="s">
        <v>735</v>
      </c>
      <c r="D241" s="24" t="s">
        <v>821</v>
      </c>
      <c r="E241" s="17" t="s">
        <v>955</v>
      </c>
      <c r="F241" s="17" t="s">
        <v>1227</v>
      </c>
    </row>
    <row r="242" spans="1:6" ht="15.75" customHeight="1" x14ac:dyDescent="0.25">
      <c r="A242" s="19" t="s">
        <v>60</v>
      </c>
      <c r="B242" s="19" t="s">
        <v>5</v>
      </c>
      <c r="C242" s="24" t="s">
        <v>735</v>
      </c>
      <c r="D242" s="24" t="s">
        <v>821</v>
      </c>
      <c r="E242" s="17" t="s">
        <v>955</v>
      </c>
      <c r="F242" s="17" t="s">
        <v>1227</v>
      </c>
    </row>
    <row r="243" spans="1:6" ht="15.75" customHeight="1" x14ac:dyDescent="0.25">
      <c r="A243" s="19" t="s">
        <v>61</v>
      </c>
      <c r="B243" s="19" t="s">
        <v>5</v>
      </c>
      <c r="C243" s="24" t="s">
        <v>735</v>
      </c>
      <c r="D243" s="24" t="s">
        <v>821</v>
      </c>
      <c r="E243" s="17" t="s">
        <v>955</v>
      </c>
      <c r="F243" s="17" t="s">
        <v>1227</v>
      </c>
    </row>
    <row r="244" spans="1:6" ht="15.75" customHeight="1" x14ac:dyDescent="0.25">
      <c r="A244" s="19" t="s">
        <v>62</v>
      </c>
      <c r="B244" s="19" t="s">
        <v>5</v>
      </c>
      <c r="C244" s="24" t="s">
        <v>986</v>
      </c>
      <c r="D244" s="24" t="s">
        <v>821</v>
      </c>
      <c r="E244" s="17" t="s">
        <v>955</v>
      </c>
      <c r="F244" s="17" t="s">
        <v>1227</v>
      </c>
    </row>
    <row r="245" spans="1:6" ht="15.75" customHeight="1" x14ac:dyDescent="0.25">
      <c r="A245" s="19" t="s">
        <v>63</v>
      </c>
      <c r="B245" s="19" t="s">
        <v>5</v>
      </c>
      <c r="C245" s="24" t="s">
        <v>986</v>
      </c>
      <c r="D245" s="24" t="s">
        <v>821</v>
      </c>
      <c r="E245" s="17" t="s">
        <v>955</v>
      </c>
      <c r="F245" s="17" t="s">
        <v>1227</v>
      </c>
    </row>
    <row r="246" spans="1:6" ht="15.75" customHeight="1" x14ac:dyDescent="0.25">
      <c r="A246" s="19" t="s">
        <v>64</v>
      </c>
      <c r="B246" s="19" t="s">
        <v>1435</v>
      </c>
      <c r="C246" s="24" t="s">
        <v>987</v>
      </c>
      <c r="D246" s="24" t="s">
        <v>821</v>
      </c>
      <c r="E246" s="17" t="s">
        <v>955</v>
      </c>
      <c r="F246" s="17" t="s">
        <v>1227</v>
      </c>
    </row>
    <row r="247" spans="1:6" ht="15.75" customHeight="1" x14ac:dyDescent="0.25">
      <c r="A247" s="19" t="s">
        <v>65</v>
      </c>
      <c r="B247" s="19" t="s">
        <v>5</v>
      </c>
      <c r="C247" s="24" t="s">
        <v>735</v>
      </c>
      <c r="D247" s="24" t="s">
        <v>821</v>
      </c>
      <c r="E247" s="17" t="s">
        <v>955</v>
      </c>
      <c r="F247" s="17" t="s">
        <v>1227</v>
      </c>
    </row>
    <row r="248" spans="1:6" ht="15.75" customHeight="1" x14ac:dyDescent="0.25">
      <c r="A248" s="19" t="s">
        <v>1783</v>
      </c>
      <c r="B248" s="19" t="s">
        <v>5</v>
      </c>
      <c r="C248" s="24" t="s">
        <v>735</v>
      </c>
      <c r="D248" s="24" t="s">
        <v>709</v>
      </c>
      <c r="E248" s="17" t="s">
        <v>805</v>
      </c>
      <c r="F248" s="17" t="s">
        <v>1226</v>
      </c>
    </row>
    <row r="249" spans="1:6" ht="15.75" customHeight="1" x14ac:dyDescent="0.25">
      <c r="A249" s="19" t="s">
        <v>1784</v>
      </c>
      <c r="B249" s="19" t="s">
        <v>5</v>
      </c>
      <c r="C249" s="24" t="s">
        <v>735</v>
      </c>
      <c r="D249" s="24" t="s">
        <v>709</v>
      </c>
      <c r="E249" s="17" t="s">
        <v>805</v>
      </c>
      <c r="F249" s="17" t="s">
        <v>1226</v>
      </c>
    </row>
    <row r="250" spans="1:6" ht="15.75" customHeight="1" x14ac:dyDescent="0.25">
      <c r="A250" s="19" t="s">
        <v>67</v>
      </c>
      <c r="B250" s="19" t="s">
        <v>5</v>
      </c>
      <c r="C250" s="24" t="s">
        <v>988</v>
      </c>
      <c r="D250" s="24" t="s">
        <v>709</v>
      </c>
      <c r="E250" s="17" t="s">
        <v>805</v>
      </c>
      <c r="F250" s="17" t="s">
        <v>1226</v>
      </c>
    </row>
    <row r="251" spans="1:6" ht="15.75" customHeight="1" x14ac:dyDescent="0.25">
      <c r="A251" s="19" t="s">
        <v>68</v>
      </c>
      <c r="B251" s="19" t="s">
        <v>5</v>
      </c>
      <c r="C251" s="24" t="s">
        <v>834</v>
      </c>
      <c r="D251" s="24" t="s">
        <v>709</v>
      </c>
      <c r="E251" s="17" t="s">
        <v>805</v>
      </c>
      <c r="F251" s="17" t="s">
        <v>1226</v>
      </c>
    </row>
    <row r="252" spans="1:6" ht="15.75" customHeight="1" x14ac:dyDescent="0.25">
      <c r="A252" s="19" t="s">
        <v>69</v>
      </c>
      <c r="B252" s="19" t="s">
        <v>1435</v>
      </c>
      <c r="C252" s="24" t="s">
        <v>987</v>
      </c>
      <c r="D252" s="24" t="s">
        <v>709</v>
      </c>
      <c r="E252" s="17" t="s">
        <v>805</v>
      </c>
      <c r="F252" s="17" t="s">
        <v>1226</v>
      </c>
    </row>
    <row r="253" spans="1:6" ht="15.75" customHeight="1" x14ac:dyDescent="0.25">
      <c r="A253" s="19" t="s">
        <v>70</v>
      </c>
      <c r="B253" s="19" t="s">
        <v>5</v>
      </c>
      <c r="C253" s="24" t="s">
        <v>989</v>
      </c>
      <c r="D253" s="24" t="s">
        <v>709</v>
      </c>
      <c r="E253" s="17" t="s">
        <v>805</v>
      </c>
      <c r="F253" s="17" t="s">
        <v>1226</v>
      </c>
    </row>
    <row r="254" spans="1:6" ht="15.75" customHeight="1" x14ac:dyDescent="0.25">
      <c r="A254" s="19" t="s">
        <v>71</v>
      </c>
      <c r="B254" s="19" t="s">
        <v>5</v>
      </c>
      <c r="C254" s="24" t="s">
        <v>982</v>
      </c>
      <c r="D254" s="24" t="s">
        <v>709</v>
      </c>
      <c r="E254" s="17" t="s">
        <v>805</v>
      </c>
      <c r="F254" s="17" t="s">
        <v>1226</v>
      </c>
    </row>
    <row r="255" spans="1:6" ht="15.75" customHeight="1" x14ac:dyDescent="0.25">
      <c r="A255" s="19" t="s">
        <v>72</v>
      </c>
      <c r="B255" s="19" t="s">
        <v>5</v>
      </c>
      <c r="C255" s="24" t="s">
        <v>990</v>
      </c>
      <c r="D255" s="24" t="s">
        <v>709</v>
      </c>
      <c r="E255" s="17" t="s">
        <v>805</v>
      </c>
      <c r="F255" s="17" t="s">
        <v>1226</v>
      </c>
    </row>
    <row r="256" spans="1:6" ht="15.75" customHeight="1" x14ac:dyDescent="0.25">
      <c r="A256" s="19" t="s">
        <v>73</v>
      </c>
      <c r="B256" s="19" t="s">
        <v>5</v>
      </c>
      <c r="C256" s="24" t="s">
        <v>735</v>
      </c>
      <c r="D256" s="24" t="s">
        <v>709</v>
      </c>
      <c r="E256" s="17" t="s">
        <v>805</v>
      </c>
      <c r="F256" s="17" t="s">
        <v>1226</v>
      </c>
    </row>
    <row r="257" spans="1:6" ht="15.75" customHeight="1" x14ac:dyDescent="0.25">
      <c r="A257" s="19" t="s">
        <v>74</v>
      </c>
      <c r="B257" s="19" t="s">
        <v>5</v>
      </c>
      <c r="C257" s="24" t="s">
        <v>735</v>
      </c>
      <c r="D257" s="24" t="s">
        <v>709</v>
      </c>
      <c r="E257" s="17" t="s">
        <v>805</v>
      </c>
      <c r="F257" s="17" t="s">
        <v>1226</v>
      </c>
    </row>
    <row r="258" spans="1:6" ht="15.75" customHeight="1" x14ac:dyDescent="0.25">
      <c r="A258" s="19" t="s">
        <v>75</v>
      </c>
      <c r="B258" s="19" t="s">
        <v>1435</v>
      </c>
      <c r="C258" s="24" t="s">
        <v>987</v>
      </c>
      <c r="D258" s="24" t="s">
        <v>709</v>
      </c>
      <c r="E258" s="17" t="s">
        <v>805</v>
      </c>
      <c r="F258" s="17" t="s">
        <v>1226</v>
      </c>
    </row>
    <row r="259" spans="1:6" ht="15.75" customHeight="1" x14ac:dyDescent="0.25">
      <c r="A259" s="19" t="s">
        <v>76</v>
      </c>
      <c r="B259" s="19" t="s">
        <v>5</v>
      </c>
      <c r="C259" s="24" t="s">
        <v>834</v>
      </c>
      <c r="D259" s="24" t="s">
        <v>709</v>
      </c>
      <c r="E259" s="17" t="s">
        <v>805</v>
      </c>
      <c r="F259" s="17" t="s">
        <v>1226</v>
      </c>
    </row>
    <row r="260" spans="1:6" ht="15.75" customHeight="1" x14ac:dyDescent="0.25">
      <c r="A260" s="19" t="s">
        <v>77</v>
      </c>
      <c r="B260" s="19" t="s">
        <v>5</v>
      </c>
      <c r="C260" s="24" t="s">
        <v>990</v>
      </c>
      <c r="D260" s="24" t="s">
        <v>709</v>
      </c>
      <c r="E260" s="17" t="s">
        <v>805</v>
      </c>
      <c r="F260" s="17" t="s">
        <v>1226</v>
      </c>
    </row>
    <row r="261" spans="1:6" ht="15.75" customHeight="1" x14ac:dyDescent="0.25">
      <c r="A261" s="19" t="s">
        <v>78</v>
      </c>
      <c r="B261" s="19" t="s">
        <v>5</v>
      </c>
      <c r="C261" s="24" t="s">
        <v>982</v>
      </c>
      <c r="D261" s="24" t="s">
        <v>709</v>
      </c>
      <c r="E261" s="17" t="s">
        <v>805</v>
      </c>
      <c r="F261" s="17" t="s">
        <v>1226</v>
      </c>
    </row>
    <row r="262" spans="1:6" ht="15.75" customHeight="1" x14ac:dyDescent="0.25">
      <c r="A262" s="19" t="s">
        <v>79</v>
      </c>
      <c r="B262" s="19" t="s">
        <v>5</v>
      </c>
      <c r="C262" s="24" t="s">
        <v>735</v>
      </c>
      <c r="D262" s="24" t="s">
        <v>709</v>
      </c>
      <c r="E262" s="17" t="s">
        <v>805</v>
      </c>
      <c r="F262" s="17" t="s">
        <v>1226</v>
      </c>
    </row>
    <row r="263" spans="1:6" ht="15.75" customHeight="1" x14ac:dyDescent="0.25">
      <c r="A263" s="19" t="s">
        <v>80</v>
      </c>
      <c r="B263" s="19" t="s">
        <v>1435</v>
      </c>
      <c r="C263" s="24" t="s">
        <v>987</v>
      </c>
      <c r="D263" s="24" t="s">
        <v>709</v>
      </c>
      <c r="E263" s="17" t="s">
        <v>805</v>
      </c>
      <c r="F263" s="17" t="s">
        <v>1226</v>
      </c>
    </row>
    <row r="264" spans="1:6" ht="15.75" customHeight="1" x14ac:dyDescent="0.25">
      <c r="A264" s="19" t="s">
        <v>81</v>
      </c>
      <c r="B264" s="19" t="s">
        <v>1435</v>
      </c>
      <c r="C264" s="24" t="s">
        <v>987</v>
      </c>
      <c r="D264" s="24" t="s">
        <v>709</v>
      </c>
      <c r="E264" s="17" t="s">
        <v>805</v>
      </c>
      <c r="F264" s="17" t="s">
        <v>1226</v>
      </c>
    </row>
    <row r="265" spans="1:6" ht="15.75" customHeight="1" x14ac:dyDescent="0.25">
      <c r="A265" s="19" t="s">
        <v>82</v>
      </c>
      <c r="B265" s="19" t="s">
        <v>5</v>
      </c>
      <c r="C265" s="24" t="s">
        <v>991</v>
      </c>
      <c r="D265" s="24" t="s">
        <v>709</v>
      </c>
      <c r="E265" s="17" t="s">
        <v>805</v>
      </c>
      <c r="F265" s="17" t="s">
        <v>1226</v>
      </c>
    </row>
    <row r="266" spans="1:6" ht="15.75" customHeight="1" x14ac:dyDescent="0.25">
      <c r="A266" s="19" t="s">
        <v>83</v>
      </c>
      <c r="B266" s="19" t="s">
        <v>5</v>
      </c>
      <c r="C266" s="24" t="s">
        <v>735</v>
      </c>
      <c r="D266" s="24" t="s">
        <v>709</v>
      </c>
      <c r="E266" s="17" t="s">
        <v>805</v>
      </c>
      <c r="F266" s="17" t="s">
        <v>1226</v>
      </c>
    </row>
    <row r="267" spans="1:6" ht="15.75" customHeight="1" x14ac:dyDescent="0.25">
      <c r="A267" s="19" t="s">
        <v>84</v>
      </c>
      <c r="B267" s="19" t="s">
        <v>5</v>
      </c>
      <c r="C267" s="24" t="s">
        <v>982</v>
      </c>
      <c r="D267" s="24" t="s">
        <v>709</v>
      </c>
      <c r="E267" s="17" t="s">
        <v>805</v>
      </c>
      <c r="F267" s="17" t="s">
        <v>1226</v>
      </c>
    </row>
    <row r="268" spans="1:6" ht="15.75" customHeight="1" x14ac:dyDescent="0.25">
      <c r="A268" s="19" t="s">
        <v>85</v>
      </c>
      <c r="B268" s="19" t="s">
        <v>1435</v>
      </c>
      <c r="C268" s="24" t="s">
        <v>987</v>
      </c>
      <c r="D268" s="24" t="s">
        <v>709</v>
      </c>
      <c r="E268" s="17" t="s">
        <v>805</v>
      </c>
      <c r="F268" s="17" t="s">
        <v>1226</v>
      </c>
    </row>
    <row r="269" spans="1:6" ht="15.75" customHeight="1" x14ac:dyDescent="0.25">
      <c r="A269" s="19" t="s">
        <v>86</v>
      </c>
      <c r="B269" s="19" t="s">
        <v>5</v>
      </c>
      <c r="C269" s="24" t="s">
        <v>735</v>
      </c>
      <c r="D269" s="24" t="s">
        <v>709</v>
      </c>
      <c r="E269" s="17" t="s">
        <v>805</v>
      </c>
      <c r="F269" s="17" t="s">
        <v>1226</v>
      </c>
    </row>
    <row r="270" spans="1:6" ht="15.75" customHeight="1" x14ac:dyDescent="0.25">
      <c r="A270" s="19" t="s">
        <v>87</v>
      </c>
      <c r="B270" s="19" t="s">
        <v>5</v>
      </c>
      <c r="C270" s="24" t="s">
        <v>735</v>
      </c>
      <c r="D270" s="24" t="s">
        <v>709</v>
      </c>
      <c r="E270" s="17" t="s">
        <v>805</v>
      </c>
      <c r="F270" s="17" t="s">
        <v>1226</v>
      </c>
    </row>
    <row r="271" spans="1:6" ht="15.75" customHeight="1" x14ac:dyDescent="0.25">
      <c r="A271" s="19" t="s">
        <v>88</v>
      </c>
      <c r="B271" s="19" t="s">
        <v>5</v>
      </c>
      <c r="C271" s="24" t="s">
        <v>992</v>
      </c>
      <c r="D271" s="24" t="s">
        <v>709</v>
      </c>
      <c r="E271" s="17" t="s">
        <v>805</v>
      </c>
      <c r="F271" s="17" t="s">
        <v>1226</v>
      </c>
    </row>
    <row r="272" spans="1:6" ht="15.75" customHeight="1" x14ac:dyDescent="0.25">
      <c r="A272" s="19" t="s">
        <v>89</v>
      </c>
      <c r="B272" s="19" t="s">
        <v>5</v>
      </c>
      <c r="C272" s="24" t="s">
        <v>993</v>
      </c>
      <c r="D272" s="24" t="s">
        <v>709</v>
      </c>
      <c r="E272" s="17" t="s">
        <v>805</v>
      </c>
      <c r="F272" s="17" t="s">
        <v>1226</v>
      </c>
    </row>
    <row r="273" spans="1:6" ht="15.75" customHeight="1" x14ac:dyDescent="0.25">
      <c r="A273" s="19" t="s">
        <v>90</v>
      </c>
      <c r="B273" s="19" t="s">
        <v>5</v>
      </c>
      <c r="C273" s="24" t="s">
        <v>735</v>
      </c>
      <c r="D273" s="24" t="s">
        <v>709</v>
      </c>
      <c r="E273" s="17" t="s">
        <v>805</v>
      </c>
      <c r="F273" s="17" t="s">
        <v>1226</v>
      </c>
    </row>
    <row r="274" spans="1:6" ht="15.75" customHeight="1" x14ac:dyDescent="0.25">
      <c r="A274" s="19" t="s">
        <v>91</v>
      </c>
      <c r="B274" s="19" t="s">
        <v>1435</v>
      </c>
      <c r="C274" s="24" t="s">
        <v>987</v>
      </c>
      <c r="D274" s="24" t="s">
        <v>709</v>
      </c>
      <c r="E274" s="17" t="s">
        <v>805</v>
      </c>
      <c r="F274" s="17" t="s">
        <v>1226</v>
      </c>
    </row>
    <row r="275" spans="1:6" ht="15.75" customHeight="1" x14ac:dyDescent="0.25">
      <c r="A275" s="19" t="s">
        <v>92</v>
      </c>
      <c r="B275" s="19" t="s">
        <v>5</v>
      </c>
      <c r="C275" s="24" t="s">
        <v>987</v>
      </c>
      <c r="D275" s="24" t="s">
        <v>709</v>
      </c>
      <c r="E275" s="17" t="s">
        <v>805</v>
      </c>
      <c r="F275" s="17" t="s">
        <v>1226</v>
      </c>
    </row>
    <row r="276" spans="1:6" ht="15.75" customHeight="1" x14ac:dyDescent="0.25">
      <c r="A276" s="19" t="s">
        <v>93</v>
      </c>
      <c r="B276" s="19" t="s">
        <v>5</v>
      </c>
      <c r="C276" s="24" t="s">
        <v>990</v>
      </c>
      <c r="D276" s="24" t="s">
        <v>709</v>
      </c>
      <c r="E276" s="17" t="s">
        <v>805</v>
      </c>
      <c r="F276" s="17" t="s">
        <v>1226</v>
      </c>
    </row>
    <row r="277" spans="1:6" ht="15.75" customHeight="1" x14ac:dyDescent="0.25">
      <c r="A277" s="19" t="s">
        <v>94</v>
      </c>
      <c r="B277" s="19" t="s">
        <v>5</v>
      </c>
      <c r="C277" s="24" t="s">
        <v>834</v>
      </c>
      <c r="D277" s="24" t="s">
        <v>709</v>
      </c>
      <c r="E277" s="17" t="s">
        <v>805</v>
      </c>
      <c r="F277" s="17" t="s">
        <v>1226</v>
      </c>
    </row>
    <row r="278" spans="1:6" ht="15.75" customHeight="1" x14ac:dyDescent="0.25">
      <c r="A278" s="19" t="s">
        <v>95</v>
      </c>
      <c r="B278" s="19" t="s">
        <v>5</v>
      </c>
      <c r="C278" s="24" t="s">
        <v>994</v>
      </c>
      <c r="D278" s="24" t="s">
        <v>709</v>
      </c>
      <c r="E278" s="17" t="s">
        <v>805</v>
      </c>
      <c r="F278" s="17" t="s">
        <v>1226</v>
      </c>
    </row>
    <row r="279" spans="1:6" ht="15.75" customHeight="1" x14ac:dyDescent="0.25">
      <c r="A279" s="19" t="s">
        <v>96</v>
      </c>
      <c r="B279" s="19" t="s">
        <v>5</v>
      </c>
      <c r="C279" s="24" t="s">
        <v>847</v>
      </c>
      <c r="D279" s="24" t="s">
        <v>709</v>
      </c>
      <c r="E279" s="17" t="s">
        <v>805</v>
      </c>
      <c r="F279" s="17" t="s">
        <v>1226</v>
      </c>
    </row>
    <row r="280" spans="1:6" ht="15.75" customHeight="1" x14ac:dyDescent="0.25">
      <c r="A280" s="19" t="s">
        <v>97</v>
      </c>
      <c r="B280" s="19" t="s">
        <v>5</v>
      </c>
      <c r="C280" s="24" t="s">
        <v>735</v>
      </c>
      <c r="D280" s="24" t="s">
        <v>709</v>
      </c>
      <c r="E280" s="17" t="s">
        <v>805</v>
      </c>
      <c r="F280" s="17" t="s">
        <v>1226</v>
      </c>
    </row>
    <row r="281" spans="1:6" ht="15.75" customHeight="1" x14ac:dyDescent="0.25">
      <c r="A281" s="19" t="s">
        <v>98</v>
      </c>
      <c r="B281" s="19" t="s">
        <v>5</v>
      </c>
      <c r="C281" s="24" t="s">
        <v>993</v>
      </c>
      <c r="D281" s="24" t="s">
        <v>709</v>
      </c>
      <c r="E281" s="17" t="s">
        <v>805</v>
      </c>
      <c r="F281" s="17" t="s">
        <v>1226</v>
      </c>
    </row>
    <row r="282" spans="1:6" ht="15.75" customHeight="1" x14ac:dyDescent="0.25">
      <c r="A282" s="19" t="s">
        <v>99</v>
      </c>
      <c r="B282" s="19" t="s">
        <v>5</v>
      </c>
      <c r="C282" s="24" t="s">
        <v>735</v>
      </c>
      <c r="D282" s="24" t="s">
        <v>709</v>
      </c>
      <c r="E282" s="17" t="s">
        <v>805</v>
      </c>
      <c r="F282" s="17" t="s">
        <v>1226</v>
      </c>
    </row>
    <row r="283" spans="1:6" ht="15.75" customHeight="1" x14ac:dyDescent="0.25">
      <c r="A283" s="19" t="s">
        <v>100</v>
      </c>
      <c r="B283" s="19" t="s">
        <v>5</v>
      </c>
      <c r="C283" s="24" t="s">
        <v>987</v>
      </c>
      <c r="D283" s="24" t="s">
        <v>709</v>
      </c>
      <c r="E283" s="17" t="s">
        <v>805</v>
      </c>
      <c r="F283" s="17" t="s">
        <v>1226</v>
      </c>
    </row>
    <row r="284" spans="1:6" ht="15.75" customHeight="1" x14ac:dyDescent="0.25">
      <c r="A284" s="19" t="s">
        <v>101</v>
      </c>
      <c r="B284" s="19" t="s">
        <v>5</v>
      </c>
      <c r="C284" s="24" t="s">
        <v>735</v>
      </c>
      <c r="D284" s="24" t="s">
        <v>709</v>
      </c>
      <c r="E284" s="17" t="s">
        <v>805</v>
      </c>
      <c r="F284" s="17" t="s">
        <v>1226</v>
      </c>
    </row>
    <row r="285" spans="1:6" ht="15.75" customHeight="1" x14ac:dyDescent="0.25">
      <c r="A285" s="19" t="s">
        <v>102</v>
      </c>
      <c r="B285" s="19" t="s">
        <v>5</v>
      </c>
      <c r="C285" s="24" t="s">
        <v>995</v>
      </c>
      <c r="D285" s="24" t="s">
        <v>709</v>
      </c>
      <c r="E285" s="17" t="s">
        <v>805</v>
      </c>
      <c r="F285" s="17" t="s">
        <v>1226</v>
      </c>
    </row>
    <row r="286" spans="1:6" ht="15.75" customHeight="1" x14ac:dyDescent="0.25">
      <c r="A286" s="19" t="s">
        <v>103</v>
      </c>
      <c r="B286" s="19" t="s">
        <v>5</v>
      </c>
      <c r="C286" s="24" t="s">
        <v>987</v>
      </c>
      <c r="D286" s="24" t="s">
        <v>709</v>
      </c>
      <c r="E286" s="17" t="s">
        <v>805</v>
      </c>
      <c r="F286" s="17" t="s">
        <v>1226</v>
      </c>
    </row>
    <row r="287" spans="1:6" ht="15.75" customHeight="1" x14ac:dyDescent="0.25">
      <c r="A287" s="19" t="s">
        <v>104</v>
      </c>
      <c r="B287" s="19" t="s">
        <v>5</v>
      </c>
      <c r="C287" s="24" t="s">
        <v>990</v>
      </c>
      <c r="D287" s="24" t="s">
        <v>709</v>
      </c>
      <c r="E287" s="17" t="s">
        <v>805</v>
      </c>
      <c r="F287" s="17" t="s">
        <v>1226</v>
      </c>
    </row>
    <row r="288" spans="1:6" ht="15.75" customHeight="1" x14ac:dyDescent="0.25">
      <c r="A288" s="19" t="s">
        <v>105</v>
      </c>
      <c r="B288" s="19" t="s">
        <v>5</v>
      </c>
      <c r="C288" s="24" t="s">
        <v>989</v>
      </c>
      <c r="D288" s="24" t="s">
        <v>709</v>
      </c>
      <c r="E288" s="17" t="s">
        <v>805</v>
      </c>
      <c r="F288" s="17" t="s">
        <v>1226</v>
      </c>
    </row>
    <row r="289" spans="1:6" ht="15.75" customHeight="1" x14ac:dyDescent="0.25">
      <c r="A289" s="19" t="s">
        <v>106</v>
      </c>
      <c r="B289" s="19" t="s">
        <v>5</v>
      </c>
      <c r="C289" s="24" t="s">
        <v>735</v>
      </c>
      <c r="D289" s="24" t="s">
        <v>709</v>
      </c>
      <c r="E289" s="17" t="s">
        <v>805</v>
      </c>
      <c r="F289" s="17" t="s">
        <v>1226</v>
      </c>
    </row>
    <row r="290" spans="1:6" ht="15.75" customHeight="1" x14ac:dyDescent="0.25">
      <c r="A290" s="19" t="s">
        <v>107</v>
      </c>
      <c r="B290" s="19" t="s">
        <v>5</v>
      </c>
      <c r="C290" s="24" t="s">
        <v>996</v>
      </c>
      <c r="D290" s="24" t="s">
        <v>709</v>
      </c>
      <c r="E290" s="17" t="s">
        <v>805</v>
      </c>
      <c r="F290" s="17" t="s">
        <v>1226</v>
      </c>
    </row>
    <row r="291" spans="1:6" ht="15.75" customHeight="1" x14ac:dyDescent="0.25">
      <c r="A291" s="19" t="s">
        <v>108</v>
      </c>
      <c r="B291" s="19" t="s">
        <v>5</v>
      </c>
      <c r="C291" s="24" t="s">
        <v>982</v>
      </c>
      <c r="D291" s="24" t="s">
        <v>709</v>
      </c>
      <c r="E291" s="17" t="s">
        <v>805</v>
      </c>
      <c r="F291" s="17" t="s">
        <v>1226</v>
      </c>
    </row>
    <row r="292" spans="1:6" ht="15.75" customHeight="1" x14ac:dyDescent="0.25">
      <c r="A292" s="19" t="s">
        <v>109</v>
      </c>
      <c r="B292" s="19" t="s">
        <v>5</v>
      </c>
      <c r="C292" s="24" t="s">
        <v>890</v>
      </c>
      <c r="D292" s="24" t="s">
        <v>709</v>
      </c>
      <c r="E292" s="17" t="s">
        <v>805</v>
      </c>
      <c r="F292" s="17" t="s">
        <v>1226</v>
      </c>
    </row>
    <row r="293" spans="1:6" ht="15.75" customHeight="1" x14ac:dyDescent="0.25">
      <c r="A293" s="19" t="s">
        <v>110</v>
      </c>
      <c r="B293" s="19" t="s">
        <v>5</v>
      </c>
      <c r="C293" s="24" t="s">
        <v>894</v>
      </c>
      <c r="D293" s="24" t="s">
        <v>544</v>
      </c>
      <c r="E293" s="17" t="s">
        <v>805</v>
      </c>
      <c r="F293" s="17" t="s">
        <v>1226</v>
      </c>
    </row>
    <row r="294" spans="1:6" ht="15.75" customHeight="1" x14ac:dyDescent="0.25">
      <c r="A294" s="19" t="s">
        <v>111</v>
      </c>
      <c r="B294" s="19" t="s">
        <v>5</v>
      </c>
      <c r="C294" s="24" t="s">
        <v>735</v>
      </c>
      <c r="D294" s="24" t="s">
        <v>544</v>
      </c>
      <c r="E294" s="17" t="s">
        <v>805</v>
      </c>
      <c r="F294" s="17" t="s">
        <v>1226</v>
      </c>
    </row>
    <row r="295" spans="1:6" ht="15.75" customHeight="1" x14ac:dyDescent="0.25">
      <c r="A295" s="19" t="s">
        <v>112</v>
      </c>
      <c r="B295" s="19" t="s">
        <v>5</v>
      </c>
      <c r="C295" s="24" t="s">
        <v>997</v>
      </c>
      <c r="D295" s="24" t="s">
        <v>544</v>
      </c>
      <c r="E295" s="17" t="s">
        <v>805</v>
      </c>
      <c r="F295" s="17" t="s">
        <v>1226</v>
      </c>
    </row>
    <row r="296" spans="1:6" ht="15.75" customHeight="1" x14ac:dyDescent="0.25">
      <c r="A296" s="19" t="s">
        <v>113</v>
      </c>
      <c r="B296" s="19" t="s">
        <v>5</v>
      </c>
      <c r="C296" s="24" t="s">
        <v>998</v>
      </c>
      <c r="D296" s="24" t="s">
        <v>544</v>
      </c>
      <c r="E296" s="17" t="s">
        <v>805</v>
      </c>
      <c r="F296" s="17" t="s">
        <v>1226</v>
      </c>
    </row>
    <row r="297" spans="1:6" ht="15.75" customHeight="1" x14ac:dyDescent="0.25">
      <c r="A297" s="19" t="s">
        <v>114</v>
      </c>
      <c r="B297" s="19" t="s">
        <v>5</v>
      </c>
      <c r="C297" s="24" t="s">
        <v>982</v>
      </c>
      <c r="D297" s="24" t="s">
        <v>544</v>
      </c>
      <c r="E297" s="17" t="s">
        <v>805</v>
      </c>
      <c r="F297" s="17" t="s">
        <v>1226</v>
      </c>
    </row>
    <row r="298" spans="1:6" ht="15.75" customHeight="1" x14ac:dyDescent="0.25">
      <c r="A298" s="19" t="s">
        <v>115</v>
      </c>
      <c r="B298" s="19" t="s">
        <v>5</v>
      </c>
      <c r="C298" s="24" t="s">
        <v>735</v>
      </c>
      <c r="D298" s="24" t="s">
        <v>544</v>
      </c>
      <c r="E298" s="17" t="s">
        <v>805</v>
      </c>
      <c r="F298" s="17" t="s">
        <v>1226</v>
      </c>
    </row>
    <row r="299" spans="1:6" ht="15.75" customHeight="1" x14ac:dyDescent="0.25">
      <c r="A299" s="19" t="s">
        <v>116</v>
      </c>
      <c r="B299" s="19" t="s">
        <v>5</v>
      </c>
      <c r="C299" s="24" t="s">
        <v>978</v>
      </c>
      <c r="D299" s="24" t="s">
        <v>544</v>
      </c>
      <c r="E299" s="17" t="s">
        <v>805</v>
      </c>
      <c r="F299" s="17" t="s">
        <v>1226</v>
      </c>
    </row>
    <row r="300" spans="1:6" ht="15.75" customHeight="1" x14ac:dyDescent="0.25">
      <c r="A300" s="19" t="s">
        <v>117</v>
      </c>
      <c r="B300" s="19" t="s">
        <v>5</v>
      </c>
      <c r="C300" s="24" t="s">
        <v>999</v>
      </c>
      <c r="D300" s="24" t="s">
        <v>544</v>
      </c>
      <c r="E300" s="17" t="s">
        <v>805</v>
      </c>
      <c r="F300" s="17" t="s">
        <v>1226</v>
      </c>
    </row>
    <row r="301" spans="1:6" ht="15.75" customHeight="1" x14ac:dyDescent="0.25">
      <c r="A301" s="19" t="s">
        <v>118</v>
      </c>
      <c r="B301" s="19" t="s">
        <v>5</v>
      </c>
      <c r="C301" s="24" t="s">
        <v>735</v>
      </c>
      <c r="D301" s="24" t="s">
        <v>544</v>
      </c>
      <c r="E301" s="17" t="s">
        <v>805</v>
      </c>
      <c r="F301" s="17" t="s">
        <v>1226</v>
      </c>
    </row>
    <row r="302" spans="1:6" ht="15.75" customHeight="1" x14ac:dyDescent="0.25">
      <c r="A302" s="19" t="s">
        <v>119</v>
      </c>
      <c r="B302" s="19" t="s">
        <v>5</v>
      </c>
      <c r="C302" s="24" t="s">
        <v>735</v>
      </c>
      <c r="D302" s="24" t="s">
        <v>544</v>
      </c>
      <c r="E302" s="17" t="s">
        <v>805</v>
      </c>
      <c r="F302" s="17" t="s">
        <v>1226</v>
      </c>
    </row>
    <row r="303" spans="1:6" ht="15.75" customHeight="1" x14ac:dyDescent="0.25">
      <c r="A303" s="19" t="s">
        <v>120</v>
      </c>
      <c r="B303" s="19" t="s">
        <v>5</v>
      </c>
      <c r="C303" s="24" t="s">
        <v>735</v>
      </c>
      <c r="D303" s="24" t="s">
        <v>544</v>
      </c>
      <c r="E303" s="17" t="s">
        <v>805</v>
      </c>
      <c r="F303" s="17" t="s">
        <v>1226</v>
      </c>
    </row>
    <row r="304" spans="1:6" ht="15.75" customHeight="1" x14ac:dyDescent="0.25">
      <c r="A304" s="19" t="s">
        <v>121</v>
      </c>
      <c r="B304" s="19" t="s">
        <v>5</v>
      </c>
      <c r="C304" s="24" t="s">
        <v>735</v>
      </c>
      <c r="D304" s="24" t="s">
        <v>544</v>
      </c>
      <c r="E304" s="17" t="s">
        <v>805</v>
      </c>
      <c r="F304" s="17" t="s">
        <v>1226</v>
      </c>
    </row>
    <row r="305" spans="1:6" ht="15.75" customHeight="1" x14ac:dyDescent="0.25">
      <c r="A305" s="19" t="s">
        <v>122</v>
      </c>
      <c r="B305" s="19" t="s">
        <v>5</v>
      </c>
      <c r="C305" s="24" t="s">
        <v>735</v>
      </c>
      <c r="D305" s="24" t="s">
        <v>544</v>
      </c>
      <c r="E305" s="17" t="s">
        <v>805</v>
      </c>
      <c r="F305" s="17" t="s">
        <v>1226</v>
      </c>
    </row>
    <row r="306" spans="1:6" ht="15.75" customHeight="1" x14ac:dyDescent="0.25">
      <c r="A306" s="19" t="s">
        <v>123</v>
      </c>
      <c r="B306" s="19" t="s">
        <v>5</v>
      </c>
      <c r="C306" s="24" t="s">
        <v>735</v>
      </c>
      <c r="D306" s="24" t="s">
        <v>544</v>
      </c>
      <c r="E306" s="17" t="s">
        <v>805</v>
      </c>
      <c r="F306" s="17" t="s">
        <v>1226</v>
      </c>
    </row>
    <row r="307" spans="1:6" ht="15.75" customHeight="1" x14ac:dyDescent="0.25">
      <c r="A307" s="19" t="s">
        <v>124</v>
      </c>
      <c r="B307" s="19" t="s">
        <v>5</v>
      </c>
      <c r="C307" s="24" t="s">
        <v>735</v>
      </c>
      <c r="D307" s="24" t="s">
        <v>544</v>
      </c>
      <c r="E307" s="17" t="s">
        <v>805</v>
      </c>
      <c r="F307" s="17" t="s">
        <v>1226</v>
      </c>
    </row>
    <row r="308" spans="1:6" ht="15.75" customHeight="1" x14ac:dyDescent="0.25">
      <c r="A308" s="19" t="s">
        <v>823</v>
      </c>
      <c r="B308" s="19" t="s">
        <v>5</v>
      </c>
      <c r="C308" s="24" t="s">
        <v>824</v>
      </c>
      <c r="D308" s="24" t="s">
        <v>544</v>
      </c>
      <c r="E308" s="17" t="s">
        <v>805</v>
      </c>
      <c r="F308" s="17" t="s">
        <v>1226</v>
      </c>
    </row>
    <row r="309" spans="1:6" ht="15.75" customHeight="1" x14ac:dyDescent="0.25">
      <c r="A309" s="19" t="s">
        <v>125</v>
      </c>
      <c r="B309" s="19" t="s">
        <v>5</v>
      </c>
      <c r="C309" s="24" t="s">
        <v>1000</v>
      </c>
      <c r="D309" s="24" t="s">
        <v>544</v>
      </c>
      <c r="E309" s="17" t="s">
        <v>805</v>
      </c>
      <c r="F309" s="17" t="s">
        <v>1226</v>
      </c>
    </row>
    <row r="310" spans="1:6" ht="15.75" customHeight="1" x14ac:dyDescent="0.25">
      <c r="A310" s="19" t="s">
        <v>126</v>
      </c>
      <c r="B310" s="19" t="s">
        <v>5</v>
      </c>
      <c r="C310" s="24" t="s">
        <v>735</v>
      </c>
      <c r="D310" s="24" t="s">
        <v>544</v>
      </c>
      <c r="E310" s="17" t="s">
        <v>805</v>
      </c>
      <c r="F310" s="17" t="s">
        <v>1226</v>
      </c>
    </row>
    <row r="311" spans="1:6" ht="15.75" customHeight="1" x14ac:dyDescent="0.25">
      <c r="A311" s="19" t="s">
        <v>127</v>
      </c>
      <c r="B311" s="19" t="s">
        <v>5</v>
      </c>
      <c r="C311" s="24" t="s">
        <v>982</v>
      </c>
      <c r="D311" s="24" t="s">
        <v>544</v>
      </c>
      <c r="E311" s="17" t="s">
        <v>805</v>
      </c>
      <c r="F311" s="17" t="s">
        <v>1226</v>
      </c>
    </row>
    <row r="312" spans="1:6" ht="15.75" customHeight="1" x14ac:dyDescent="0.25">
      <c r="A312" s="19" t="s">
        <v>128</v>
      </c>
      <c r="B312" s="19" t="s">
        <v>5</v>
      </c>
      <c r="C312" s="24" t="s">
        <v>982</v>
      </c>
      <c r="D312" s="24" t="s">
        <v>544</v>
      </c>
      <c r="E312" s="17" t="s">
        <v>805</v>
      </c>
      <c r="F312" s="17" t="s">
        <v>1226</v>
      </c>
    </row>
    <row r="313" spans="1:6" ht="15.75" customHeight="1" x14ac:dyDescent="0.25">
      <c r="A313" s="19" t="s">
        <v>129</v>
      </c>
      <c r="B313" s="19" t="s">
        <v>5</v>
      </c>
      <c r="C313" s="24" t="s">
        <v>735</v>
      </c>
      <c r="D313" s="24" t="s">
        <v>544</v>
      </c>
      <c r="E313" s="17" t="s">
        <v>805</v>
      </c>
      <c r="F313" s="17" t="s">
        <v>1226</v>
      </c>
    </row>
    <row r="314" spans="1:6" ht="15.75" customHeight="1" x14ac:dyDescent="0.25">
      <c r="A314" s="19" t="s">
        <v>130</v>
      </c>
      <c r="B314" s="19" t="s">
        <v>5</v>
      </c>
      <c r="C314" s="24" t="s">
        <v>894</v>
      </c>
      <c r="D314" s="24" t="s">
        <v>544</v>
      </c>
      <c r="E314" s="17" t="s">
        <v>805</v>
      </c>
      <c r="F314" s="17" t="s">
        <v>1226</v>
      </c>
    </row>
    <row r="315" spans="1:6" ht="15.75" customHeight="1" x14ac:dyDescent="0.25">
      <c r="A315" s="19" t="s">
        <v>131</v>
      </c>
      <c r="B315" s="19" t="s">
        <v>5</v>
      </c>
      <c r="C315" s="24" t="s">
        <v>735</v>
      </c>
      <c r="D315" s="24" t="s">
        <v>544</v>
      </c>
      <c r="E315" s="17" t="s">
        <v>805</v>
      </c>
      <c r="F315" s="17" t="s">
        <v>1226</v>
      </c>
    </row>
    <row r="316" spans="1:6" ht="15.75" customHeight="1" x14ac:dyDescent="0.25">
      <c r="A316" s="19" t="s">
        <v>132</v>
      </c>
      <c r="B316" s="19" t="s">
        <v>5</v>
      </c>
      <c r="C316" s="24" t="s">
        <v>890</v>
      </c>
      <c r="D316" s="24" t="s">
        <v>544</v>
      </c>
      <c r="E316" s="17" t="s">
        <v>805</v>
      </c>
      <c r="F316" s="17" t="s">
        <v>1226</v>
      </c>
    </row>
    <row r="317" spans="1:6" ht="15.75" customHeight="1" x14ac:dyDescent="0.25">
      <c r="A317" s="19" t="s">
        <v>133</v>
      </c>
      <c r="B317" s="19" t="s">
        <v>5</v>
      </c>
      <c r="C317" s="24" t="s">
        <v>735</v>
      </c>
      <c r="D317" s="24" t="s">
        <v>544</v>
      </c>
      <c r="E317" s="17" t="s">
        <v>805</v>
      </c>
      <c r="F317" s="17" t="s">
        <v>1226</v>
      </c>
    </row>
    <row r="318" spans="1:6" ht="15.75" customHeight="1" x14ac:dyDescent="0.25">
      <c r="A318" s="19" t="s">
        <v>134</v>
      </c>
      <c r="B318" s="19" t="s">
        <v>5</v>
      </c>
      <c r="C318" s="24" t="s">
        <v>1017</v>
      </c>
      <c r="D318" s="24" t="s">
        <v>544</v>
      </c>
      <c r="E318" s="17" t="s">
        <v>805</v>
      </c>
      <c r="F318" s="17" t="s">
        <v>1226</v>
      </c>
    </row>
    <row r="319" spans="1:6" ht="15.75" customHeight="1" x14ac:dyDescent="0.25">
      <c r="A319" s="19" t="s">
        <v>135</v>
      </c>
      <c r="B319" s="19" t="s">
        <v>5</v>
      </c>
      <c r="C319" s="24" t="s">
        <v>735</v>
      </c>
      <c r="D319" s="24" t="s">
        <v>544</v>
      </c>
      <c r="E319" s="17" t="s">
        <v>805</v>
      </c>
      <c r="F319" s="17" t="s">
        <v>1226</v>
      </c>
    </row>
    <row r="320" spans="1:6" ht="15.75" customHeight="1" x14ac:dyDescent="0.25">
      <c r="A320" s="19" t="s">
        <v>136</v>
      </c>
      <c r="B320" s="19" t="s">
        <v>5</v>
      </c>
      <c r="C320" s="24" t="s">
        <v>998</v>
      </c>
      <c r="D320" s="24" t="s">
        <v>544</v>
      </c>
      <c r="E320" s="17" t="s">
        <v>805</v>
      </c>
      <c r="F320" s="17" t="s">
        <v>1226</v>
      </c>
    </row>
    <row r="321" spans="1:6" ht="15.75" customHeight="1" x14ac:dyDescent="0.25">
      <c r="A321" s="19" t="s">
        <v>137</v>
      </c>
      <c r="B321" s="19" t="s">
        <v>5</v>
      </c>
      <c r="C321" s="24" t="s">
        <v>735</v>
      </c>
      <c r="D321" s="24" t="s">
        <v>544</v>
      </c>
      <c r="E321" s="17" t="s">
        <v>805</v>
      </c>
      <c r="F321" s="17" t="s">
        <v>1226</v>
      </c>
    </row>
    <row r="322" spans="1:6" ht="15.75" customHeight="1" x14ac:dyDescent="0.25">
      <c r="A322" s="19" t="s">
        <v>563</v>
      </c>
      <c r="B322" s="19" t="s">
        <v>5</v>
      </c>
      <c r="C322" s="24" t="s">
        <v>1063</v>
      </c>
      <c r="D322" s="24" t="s">
        <v>544</v>
      </c>
      <c r="E322" s="17" t="s">
        <v>805</v>
      </c>
      <c r="F322" s="17" t="s">
        <v>1226</v>
      </c>
    </row>
    <row r="323" spans="1:6" ht="15.75" customHeight="1" x14ac:dyDescent="0.25">
      <c r="A323" s="19" t="s">
        <v>138</v>
      </c>
      <c r="B323" s="19" t="s">
        <v>5</v>
      </c>
      <c r="C323" s="24" t="s">
        <v>834</v>
      </c>
      <c r="D323" s="24" t="s">
        <v>1597</v>
      </c>
      <c r="E323" s="11" t="s">
        <v>1825</v>
      </c>
      <c r="F323" s="17" t="s">
        <v>1226</v>
      </c>
    </row>
    <row r="324" spans="1:6" ht="15.75" customHeight="1" x14ac:dyDescent="0.25">
      <c r="A324" s="19" t="s">
        <v>139</v>
      </c>
      <c r="B324" s="19" t="s">
        <v>5</v>
      </c>
      <c r="C324" s="24" t="s">
        <v>1002</v>
      </c>
      <c r="D324" s="24" t="s">
        <v>1597</v>
      </c>
      <c r="E324" s="11" t="s">
        <v>1825</v>
      </c>
      <c r="F324" s="17" t="s">
        <v>1226</v>
      </c>
    </row>
    <row r="325" spans="1:6" ht="15.75" customHeight="1" x14ac:dyDescent="0.25">
      <c r="A325" s="19" t="s">
        <v>140</v>
      </c>
      <c r="B325" s="19" t="s">
        <v>5</v>
      </c>
      <c r="C325" s="24" t="s">
        <v>735</v>
      </c>
      <c r="D325" s="24" t="s">
        <v>1597</v>
      </c>
      <c r="E325" s="11" t="s">
        <v>1825</v>
      </c>
      <c r="F325" s="17" t="s">
        <v>1226</v>
      </c>
    </row>
    <row r="326" spans="1:6" ht="15.75" customHeight="1" x14ac:dyDescent="0.25">
      <c r="A326" s="19" t="s">
        <v>141</v>
      </c>
      <c r="B326" s="19" t="s">
        <v>5</v>
      </c>
      <c r="C326" s="24" t="s">
        <v>890</v>
      </c>
      <c r="D326" s="24" t="s">
        <v>1597</v>
      </c>
      <c r="E326" s="11" t="s">
        <v>1825</v>
      </c>
      <c r="F326" s="17" t="s">
        <v>1226</v>
      </c>
    </row>
    <row r="327" spans="1:6" ht="15.75" customHeight="1" x14ac:dyDescent="0.25">
      <c r="A327" s="19" t="s">
        <v>142</v>
      </c>
      <c r="B327" s="19" t="s">
        <v>5</v>
      </c>
      <c r="C327" s="24" t="s">
        <v>735</v>
      </c>
      <c r="D327" s="24" t="s">
        <v>1597</v>
      </c>
      <c r="E327" s="11" t="s">
        <v>1825</v>
      </c>
      <c r="F327" s="17" t="s">
        <v>1226</v>
      </c>
    </row>
    <row r="328" spans="1:6" ht="15.75" customHeight="1" x14ac:dyDescent="0.25">
      <c r="A328" s="19" t="s">
        <v>143</v>
      </c>
      <c r="B328" s="19" t="s">
        <v>5</v>
      </c>
      <c r="C328" s="24" t="s">
        <v>981</v>
      </c>
      <c r="D328" s="24" t="s">
        <v>1597</v>
      </c>
      <c r="E328" s="11" t="s">
        <v>1825</v>
      </c>
      <c r="F328" s="17" t="s">
        <v>1226</v>
      </c>
    </row>
    <row r="329" spans="1:6" x14ac:dyDescent="0.25">
      <c r="A329" s="19" t="s">
        <v>564</v>
      </c>
      <c r="B329" s="19" t="s">
        <v>5</v>
      </c>
      <c r="C329" s="24" t="s">
        <v>735</v>
      </c>
      <c r="D329" s="16" t="s">
        <v>545</v>
      </c>
      <c r="E329" s="19" t="s">
        <v>809</v>
      </c>
      <c r="F329" s="17" t="s">
        <v>1226</v>
      </c>
    </row>
    <row r="330" spans="1:6" x14ac:dyDescent="0.25">
      <c r="A330" s="19" t="s">
        <v>565</v>
      </c>
      <c r="B330" s="19" t="s">
        <v>5</v>
      </c>
      <c r="C330" s="24" t="s">
        <v>890</v>
      </c>
      <c r="D330" s="16" t="s">
        <v>545</v>
      </c>
      <c r="E330" s="19" t="s">
        <v>809</v>
      </c>
      <c r="F330" s="17" t="s">
        <v>1226</v>
      </c>
    </row>
    <row r="331" spans="1:6" x14ac:dyDescent="0.25">
      <c r="A331" s="19" t="s">
        <v>566</v>
      </c>
      <c r="B331" s="19" t="s">
        <v>5</v>
      </c>
      <c r="C331" s="24" t="s">
        <v>735</v>
      </c>
      <c r="D331" s="16" t="s">
        <v>545</v>
      </c>
      <c r="E331" s="19" t="s">
        <v>809</v>
      </c>
      <c r="F331" s="17" t="s">
        <v>1226</v>
      </c>
    </row>
    <row r="332" spans="1:6" x14ac:dyDescent="0.25">
      <c r="A332" s="19" t="s">
        <v>567</v>
      </c>
      <c r="B332" s="19" t="s">
        <v>5</v>
      </c>
      <c r="C332" s="24" t="s">
        <v>735</v>
      </c>
      <c r="D332" s="16" t="s">
        <v>545</v>
      </c>
      <c r="E332" s="19" t="s">
        <v>809</v>
      </c>
      <c r="F332" s="17" t="s">
        <v>1226</v>
      </c>
    </row>
    <row r="333" spans="1:6" x14ac:dyDescent="0.25">
      <c r="A333" s="19" t="s">
        <v>568</v>
      </c>
      <c r="B333" s="19" t="s">
        <v>5</v>
      </c>
      <c r="C333" s="24" t="s">
        <v>1018</v>
      </c>
      <c r="D333" s="16" t="s">
        <v>545</v>
      </c>
      <c r="E333" s="19" t="s">
        <v>809</v>
      </c>
      <c r="F333" s="17" t="s">
        <v>1226</v>
      </c>
    </row>
    <row r="334" spans="1:6" x14ac:dyDescent="0.25">
      <c r="A334" s="19" t="s">
        <v>569</v>
      </c>
      <c r="B334" s="19" t="s">
        <v>5</v>
      </c>
      <c r="C334" s="24" t="s">
        <v>1063</v>
      </c>
      <c r="D334" s="16" t="s">
        <v>545</v>
      </c>
      <c r="E334" s="19" t="s">
        <v>809</v>
      </c>
      <c r="F334" s="17" t="s">
        <v>1226</v>
      </c>
    </row>
    <row r="335" spans="1:6" x14ac:dyDescent="0.25">
      <c r="A335" s="19" t="s">
        <v>570</v>
      </c>
      <c r="B335" s="19" t="s">
        <v>5</v>
      </c>
      <c r="C335" s="24" t="s">
        <v>735</v>
      </c>
      <c r="D335" s="16" t="s">
        <v>545</v>
      </c>
      <c r="E335" s="19" t="s">
        <v>809</v>
      </c>
      <c r="F335" s="17" t="s">
        <v>1226</v>
      </c>
    </row>
    <row r="336" spans="1:6" x14ac:dyDescent="0.25">
      <c r="A336" s="19" t="s">
        <v>571</v>
      </c>
      <c r="B336" s="19" t="s">
        <v>5</v>
      </c>
      <c r="C336" s="24" t="s">
        <v>735</v>
      </c>
      <c r="D336" s="16" t="s">
        <v>545</v>
      </c>
      <c r="E336" s="19" t="s">
        <v>809</v>
      </c>
      <c r="F336" s="17" t="s">
        <v>1226</v>
      </c>
    </row>
    <row r="337" spans="1:6" x14ac:dyDescent="0.25">
      <c r="A337" s="19" t="s">
        <v>572</v>
      </c>
      <c r="B337" s="19" t="s">
        <v>5</v>
      </c>
      <c r="C337" s="24" t="s">
        <v>735</v>
      </c>
      <c r="D337" s="16" t="s">
        <v>545</v>
      </c>
      <c r="E337" s="19" t="s">
        <v>809</v>
      </c>
      <c r="F337" s="17" t="s">
        <v>1226</v>
      </c>
    </row>
    <row r="338" spans="1:6" x14ac:dyDescent="0.25">
      <c r="A338" s="19" t="s">
        <v>573</v>
      </c>
      <c r="B338" s="19" t="s">
        <v>5</v>
      </c>
      <c r="C338" s="24" t="s">
        <v>735</v>
      </c>
      <c r="D338" s="16" t="s">
        <v>545</v>
      </c>
      <c r="E338" s="19" t="s">
        <v>809</v>
      </c>
      <c r="F338" s="17" t="s">
        <v>1226</v>
      </c>
    </row>
    <row r="339" spans="1:6" x14ac:dyDescent="0.25">
      <c r="A339" s="19" t="s">
        <v>574</v>
      </c>
      <c r="B339" s="19" t="s">
        <v>5</v>
      </c>
      <c r="C339" s="24" t="s">
        <v>735</v>
      </c>
      <c r="D339" s="16" t="s">
        <v>545</v>
      </c>
      <c r="E339" s="19" t="s">
        <v>809</v>
      </c>
      <c r="F339" s="17" t="s">
        <v>1226</v>
      </c>
    </row>
    <row r="340" spans="1:6" x14ac:dyDescent="0.25">
      <c r="A340" s="19" t="s">
        <v>575</v>
      </c>
      <c r="B340" s="19" t="s">
        <v>5</v>
      </c>
      <c r="C340" s="24" t="s">
        <v>735</v>
      </c>
      <c r="D340" s="16" t="s">
        <v>545</v>
      </c>
      <c r="E340" s="19" t="s">
        <v>809</v>
      </c>
      <c r="F340" s="17" t="s">
        <v>1226</v>
      </c>
    </row>
    <row r="341" spans="1:6" x14ac:dyDescent="0.25">
      <c r="A341" s="19" t="s">
        <v>576</v>
      </c>
      <c r="B341" s="19" t="s">
        <v>5</v>
      </c>
      <c r="C341" s="24" t="s">
        <v>834</v>
      </c>
      <c r="D341" s="16" t="s">
        <v>545</v>
      </c>
      <c r="E341" s="19" t="s">
        <v>809</v>
      </c>
      <c r="F341" s="17" t="s">
        <v>1226</v>
      </c>
    </row>
    <row r="342" spans="1:6" x14ac:dyDescent="0.25">
      <c r="A342" s="19">
        <v>3002</v>
      </c>
      <c r="B342" s="19" t="s">
        <v>5</v>
      </c>
      <c r="C342" s="24" t="s">
        <v>735</v>
      </c>
      <c r="D342" s="16" t="s">
        <v>546</v>
      </c>
      <c r="E342" s="19" t="s">
        <v>809</v>
      </c>
      <c r="F342" s="17" t="s">
        <v>1226</v>
      </c>
    </row>
    <row r="343" spans="1:6" x14ac:dyDescent="0.25">
      <c r="A343" s="19">
        <v>3006</v>
      </c>
      <c r="B343" s="19" t="s">
        <v>5</v>
      </c>
      <c r="C343" s="24" t="s">
        <v>996</v>
      </c>
      <c r="D343" s="16" t="s">
        <v>546</v>
      </c>
      <c r="E343" s="19" t="s">
        <v>809</v>
      </c>
      <c r="F343" s="17" t="s">
        <v>1226</v>
      </c>
    </row>
    <row r="344" spans="1:6" x14ac:dyDescent="0.25">
      <c r="A344" s="19" t="s">
        <v>577</v>
      </c>
      <c r="B344" s="19" t="s">
        <v>5</v>
      </c>
      <c r="C344" s="27" t="s">
        <v>1006</v>
      </c>
      <c r="D344" s="16" t="s">
        <v>546</v>
      </c>
      <c r="E344" s="19" t="s">
        <v>809</v>
      </c>
      <c r="F344" s="17" t="s">
        <v>1226</v>
      </c>
    </row>
    <row r="345" spans="1:6" x14ac:dyDescent="0.25">
      <c r="A345" s="19" t="s">
        <v>578</v>
      </c>
      <c r="B345" s="19" t="s">
        <v>5</v>
      </c>
      <c r="C345" s="24" t="s">
        <v>998</v>
      </c>
      <c r="D345" s="16" t="s">
        <v>546</v>
      </c>
      <c r="E345" s="19" t="s">
        <v>809</v>
      </c>
      <c r="F345" s="17" t="s">
        <v>1226</v>
      </c>
    </row>
    <row r="346" spans="1:6" x14ac:dyDescent="0.25">
      <c r="A346" s="19" t="s">
        <v>579</v>
      </c>
      <c r="B346" s="19" t="s">
        <v>5</v>
      </c>
      <c r="C346" s="24" t="s">
        <v>735</v>
      </c>
      <c r="D346" s="16" t="s">
        <v>546</v>
      </c>
      <c r="E346" s="19" t="s">
        <v>809</v>
      </c>
      <c r="F346" s="17" t="s">
        <v>1226</v>
      </c>
    </row>
    <row r="347" spans="1:6" x14ac:dyDescent="0.25">
      <c r="A347" s="19">
        <v>3034</v>
      </c>
      <c r="B347" s="19" t="s">
        <v>5</v>
      </c>
      <c r="C347" s="24" t="s">
        <v>982</v>
      </c>
      <c r="D347" s="16" t="s">
        <v>546</v>
      </c>
      <c r="E347" s="19" t="s">
        <v>809</v>
      </c>
      <c r="F347" s="17" t="s">
        <v>1226</v>
      </c>
    </row>
    <row r="348" spans="1:6" x14ac:dyDescent="0.25">
      <c r="A348" s="19" t="s">
        <v>580</v>
      </c>
      <c r="B348" s="19" t="s">
        <v>5</v>
      </c>
      <c r="C348" s="24" t="s">
        <v>1016</v>
      </c>
      <c r="D348" s="16" t="s">
        <v>546</v>
      </c>
      <c r="E348" s="19" t="s">
        <v>809</v>
      </c>
      <c r="F348" s="17" t="s">
        <v>1226</v>
      </c>
    </row>
    <row r="349" spans="1:6" x14ac:dyDescent="0.25">
      <c r="A349" s="19" t="s">
        <v>581</v>
      </c>
      <c r="B349" s="19" t="s">
        <v>5</v>
      </c>
      <c r="C349" s="24" t="s">
        <v>735</v>
      </c>
      <c r="D349" s="16" t="s">
        <v>546</v>
      </c>
      <c r="E349" s="19" t="s">
        <v>809</v>
      </c>
      <c r="F349" s="17" t="s">
        <v>1226</v>
      </c>
    </row>
    <row r="350" spans="1:6" x14ac:dyDescent="0.25">
      <c r="A350" s="19" t="s">
        <v>582</v>
      </c>
      <c r="B350" s="19" t="s">
        <v>5</v>
      </c>
      <c r="C350" s="24" t="s">
        <v>1035</v>
      </c>
      <c r="D350" s="16" t="s">
        <v>546</v>
      </c>
      <c r="E350" s="19" t="s">
        <v>809</v>
      </c>
      <c r="F350" s="17" t="s">
        <v>1226</v>
      </c>
    </row>
    <row r="351" spans="1:6" x14ac:dyDescent="0.25">
      <c r="A351" s="19" t="s">
        <v>583</v>
      </c>
      <c r="B351" s="19" t="s">
        <v>5</v>
      </c>
      <c r="C351" s="24" t="s">
        <v>1019</v>
      </c>
      <c r="D351" s="16" t="s">
        <v>546</v>
      </c>
      <c r="E351" s="19" t="s">
        <v>809</v>
      </c>
      <c r="F351" s="17" t="s">
        <v>1226</v>
      </c>
    </row>
    <row r="352" spans="1:6" x14ac:dyDescent="0.25">
      <c r="A352" s="19">
        <v>3046</v>
      </c>
      <c r="B352" s="19" t="s">
        <v>5</v>
      </c>
      <c r="C352" s="27" t="s">
        <v>1014</v>
      </c>
      <c r="D352" s="16" t="s">
        <v>546</v>
      </c>
      <c r="E352" s="19" t="s">
        <v>809</v>
      </c>
      <c r="F352" s="17" t="s">
        <v>1226</v>
      </c>
    </row>
    <row r="353" spans="1:6" x14ac:dyDescent="0.25">
      <c r="A353" s="19" t="s">
        <v>584</v>
      </c>
      <c r="B353" s="19" t="s">
        <v>5</v>
      </c>
      <c r="C353" s="24" t="s">
        <v>1040</v>
      </c>
      <c r="D353" s="16" t="s">
        <v>546</v>
      </c>
      <c r="E353" s="19" t="s">
        <v>809</v>
      </c>
      <c r="F353" s="17" t="s">
        <v>1226</v>
      </c>
    </row>
    <row r="354" spans="1:6" x14ac:dyDescent="0.25">
      <c r="A354" s="19">
        <v>3108</v>
      </c>
      <c r="B354" s="19" t="s">
        <v>5</v>
      </c>
      <c r="C354" s="24" t="s">
        <v>989</v>
      </c>
      <c r="D354" s="16" t="s">
        <v>546</v>
      </c>
      <c r="E354" s="19" t="s">
        <v>809</v>
      </c>
      <c r="F354" s="17" t="s">
        <v>1226</v>
      </c>
    </row>
    <row r="355" spans="1:6" x14ac:dyDescent="0.25">
      <c r="A355" s="19" t="s">
        <v>585</v>
      </c>
      <c r="B355" s="19" t="s">
        <v>5</v>
      </c>
      <c r="C355" s="24" t="s">
        <v>1042</v>
      </c>
      <c r="D355" s="16" t="s">
        <v>546</v>
      </c>
      <c r="E355" s="19" t="s">
        <v>809</v>
      </c>
      <c r="F355" s="17" t="s">
        <v>1226</v>
      </c>
    </row>
    <row r="356" spans="1:6" x14ac:dyDescent="0.25">
      <c r="A356" s="11">
        <v>6208</v>
      </c>
      <c r="B356" s="19" t="s">
        <v>1435</v>
      </c>
      <c r="C356" s="24" t="s">
        <v>1073</v>
      </c>
      <c r="D356" s="16" t="s">
        <v>587</v>
      </c>
      <c r="E356" s="22" t="s">
        <v>811</v>
      </c>
      <c r="F356" s="17" t="s">
        <v>1226</v>
      </c>
    </row>
    <row r="357" spans="1:6" x14ac:dyDescent="0.25">
      <c r="A357" s="11">
        <v>6212</v>
      </c>
      <c r="B357" s="19" t="s">
        <v>5</v>
      </c>
      <c r="C357" s="27" t="s">
        <v>1025</v>
      </c>
      <c r="D357" s="16" t="s">
        <v>587</v>
      </c>
      <c r="E357" s="22" t="s">
        <v>811</v>
      </c>
      <c r="F357" s="17" t="s">
        <v>1226</v>
      </c>
    </row>
    <row r="358" spans="1:6" x14ac:dyDescent="0.25">
      <c r="A358" s="11">
        <v>6222</v>
      </c>
      <c r="B358" s="19" t="s">
        <v>5</v>
      </c>
      <c r="C358" s="24" t="s">
        <v>735</v>
      </c>
      <c r="D358" s="16" t="s">
        <v>587</v>
      </c>
      <c r="E358" s="22" t="s">
        <v>811</v>
      </c>
      <c r="F358" s="17" t="s">
        <v>1226</v>
      </c>
    </row>
    <row r="359" spans="1:6" x14ac:dyDescent="0.25">
      <c r="A359" s="11">
        <v>6223</v>
      </c>
      <c r="B359" s="19" t="s">
        <v>5</v>
      </c>
      <c r="C359" s="24" t="s">
        <v>735</v>
      </c>
      <c r="D359" s="16" t="s">
        <v>587</v>
      </c>
      <c r="E359" s="22" t="s">
        <v>811</v>
      </c>
      <c r="F359" s="17" t="s">
        <v>1226</v>
      </c>
    </row>
    <row r="360" spans="1:6" x14ac:dyDescent="0.25">
      <c r="A360" s="11">
        <v>6226</v>
      </c>
      <c r="B360" s="19" t="s">
        <v>5</v>
      </c>
      <c r="C360" s="24" t="s">
        <v>1074</v>
      </c>
      <c r="D360" s="16" t="s">
        <v>587</v>
      </c>
      <c r="E360" s="22" t="s">
        <v>811</v>
      </c>
      <c r="F360" s="17" t="s">
        <v>1226</v>
      </c>
    </row>
    <row r="361" spans="1:6" x14ac:dyDescent="0.25">
      <c r="A361" s="11">
        <v>6228</v>
      </c>
      <c r="B361" s="19" t="s">
        <v>5</v>
      </c>
      <c r="C361" s="24" t="s">
        <v>735</v>
      </c>
      <c r="D361" s="16" t="s">
        <v>587</v>
      </c>
      <c r="E361" s="22" t="s">
        <v>811</v>
      </c>
      <c r="F361" s="17" t="s">
        <v>1226</v>
      </c>
    </row>
    <row r="362" spans="1:6" x14ac:dyDescent="0.25">
      <c r="A362" s="11">
        <v>6231</v>
      </c>
      <c r="B362" s="19" t="s">
        <v>5</v>
      </c>
      <c r="C362" s="27" t="s">
        <v>1075</v>
      </c>
      <c r="D362" s="16" t="s">
        <v>587</v>
      </c>
      <c r="E362" s="22" t="s">
        <v>811</v>
      </c>
      <c r="F362" s="17" t="s">
        <v>1226</v>
      </c>
    </row>
    <row r="363" spans="1:6" x14ac:dyDescent="0.25">
      <c r="A363" s="11">
        <v>6239</v>
      </c>
      <c r="B363" s="19" t="s">
        <v>5</v>
      </c>
      <c r="C363" s="24" t="s">
        <v>735</v>
      </c>
      <c r="D363" s="16" t="s">
        <v>587</v>
      </c>
      <c r="E363" s="22" t="s">
        <v>811</v>
      </c>
      <c r="F363" s="17" t="s">
        <v>1226</v>
      </c>
    </row>
    <row r="364" spans="1:6" x14ac:dyDescent="0.25">
      <c r="A364" s="11">
        <v>6246</v>
      </c>
      <c r="B364" s="19" t="s">
        <v>5</v>
      </c>
      <c r="C364" s="24" t="s">
        <v>735</v>
      </c>
      <c r="D364" s="16" t="s">
        <v>587</v>
      </c>
      <c r="E364" s="22" t="s">
        <v>811</v>
      </c>
      <c r="F364" s="17" t="s">
        <v>1226</v>
      </c>
    </row>
    <row r="365" spans="1:6" x14ac:dyDescent="0.25">
      <c r="A365" s="11">
        <v>6253</v>
      </c>
      <c r="B365" s="19" t="s">
        <v>5</v>
      </c>
      <c r="C365" s="27" t="s">
        <v>1001</v>
      </c>
      <c r="D365" s="16" t="s">
        <v>587</v>
      </c>
      <c r="E365" s="22" t="s">
        <v>811</v>
      </c>
      <c r="F365" s="17" t="s">
        <v>1226</v>
      </c>
    </row>
    <row r="366" spans="1:6" x14ac:dyDescent="0.25">
      <c r="A366" s="11" t="s">
        <v>586</v>
      </c>
      <c r="B366" s="19" t="s">
        <v>5</v>
      </c>
      <c r="C366" s="24" t="s">
        <v>735</v>
      </c>
      <c r="D366" s="16" t="s">
        <v>587</v>
      </c>
      <c r="E366" s="22" t="s">
        <v>811</v>
      </c>
      <c r="F366" s="17" t="s">
        <v>1226</v>
      </c>
    </row>
    <row r="367" spans="1:6" x14ac:dyDescent="0.25">
      <c r="A367" s="11">
        <v>6307</v>
      </c>
      <c r="B367" s="19" t="s">
        <v>5</v>
      </c>
      <c r="C367" s="24" t="s">
        <v>735</v>
      </c>
      <c r="D367" s="16" t="s">
        <v>587</v>
      </c>
      <c r="E367" s="22" t="s">
        <v>811</v>
      </c>
      <c r="F367" s="17" t="s">
        <v>1226</v>
      </c>
    </row>
    <row r="368" spans="1:6" x14ac:dyDescent="0.25">
      <c r="A368" s="11">
        <v>6311</v>
      </c>
      <c r="B368" s="19" t="s">
        <v>5</v>
      </c>
      <c r="C368" s="27" t="s">
        <v>1015</v>
      </c>
      <c r="D368" s="16" t="s">
        <v>587</v>
      </c>
      <c r="E368" s="22" t="s">
        <v>811</v>
      </c>
      <c r="F368" s="17" t="s">
        <v>1226</v>
      </c>
    </row>
    <row r="369" spans="1:6" x14ac:dyDescent="0.25">
      <c r="A369" s="11">
        <v>6312</v>
      </c>
      <c r="B369" s="19" t="s">
        <v>5</v>
      </c>
      <c r="C369" s="27" t="s">
        <v>1014</v>
      </c>
      <c r="D369" s="16" t="s">
        <v>587</v>
      </c>
      <c r="E369" s="22" t="s">
        <v>811</v>
      </c>
      <c r="F369" s="17" t="s">
        <v>1226</v>
      </c>
    </row>
    <row r="370" spans="1:6" x14ac:dyDescent="0.25">
      <c r="A370" s="11">
        <v>6314</v>
      </c>
      <c r="B370" s="19" t="s">
        <v>5</v>
      </c>
      <c r="C370" s="27" t="s">
        <v>850</v>
      </c>
      <c r="D370" s="16" t="s">
        <v>587</v>
      </c>
      <c r="E370" s="22" t="s">
        <v>811</v>
      </c>
      <c r="F370" s="17" t="s">
        <v>1226</v>
      </c>
    </row>
    <row r="371" spans="1:6" x14ac:dyDescent="0.25">
      <c r="A371" s="11">
        <v>6317</v>
      </c>
      <c r="B371" s="19" t="s">
        <v>5</v>
      </c>
      <c r="C371" s="27" t="s">
        <v>1006</v>
      </c>
      <c r="D371" s="16" t="s">
        <v>587</v>
      </c>
      <c r="E371" s="22" t="s">
        <v>811</v>
      </c>
      <c r="F371" s="17" t="s">
        <v>1226</v>
      </c>
    </row>
    <row r="372" spans="1:6" x14ac:dyDescent="0.25">
      <c r="A372" s="11">
        <v>6319</v>
      </c>
      <c r="B372" s="19" t="s">
        <v>5</v>
      </c>
      <c r="C372" s="24" t="s">
        <v>735</v>
      </c>
      <c r="D372" s="16" t="s">
        <v>587</v>
      </c>
      <c r="E372" s="22" t="s">
        <v>811</v>
      </c>
      <c r="F372" s="17" t="s">
        <v>1226</v>
      </c>
    </row>
    <row r="373" spans="1:6" x14ac:dyDescent="0.25">
      <c r="A373" s="11">
        <v>6322</v>
      </c>
      <c r="B373" s="19" t="s">
        <v>5</v>
      </c>
      <c r="C373" s="27" t="s">
        <v>850</v>
      </c>
      <c r="D373" s="16" t="s">
        <v>587</v>
      </c>
      <c r="E373" s="22" t="s">
        <v>811</v>
      </c>
      <c r="F373" s="17" t="s">
        <v>1226</v>
      </c>
    </row>
    <row r="374" spans="1:6" x14ac:dyDescent="0.25">
      <c r="A374" s="11">
        <v>6327</v>
      </c>
      <c r="B374" s="19" t="s">
        <v>5</v>
      </c>
      <c r="C374" s="24" t="s">
        <v>1039</v>
      </c>
      <c r="D374" s="16" t="s">
        <v>587</v>
      </c>
      <c r="E374" s="22" t="s">
        <v>811</v>
      </c>
      <c r="F374" s="17" t="s">
        <v>1226</v>
      </c>
    </row>
    <row r="375" spans="1:6" x14ac:dyDescent="0.25">
      <c r="A375" s="11">
        <v>6337</v>
      </c>
      <c r="B375" s="19" t="s">
        <v>5</v>
      </c>
      <c r="C375" s="27" t="s">
        <v>1020</v>
      </c>
      <c r="D375" s="16" t="s">
        <v>587</v>
      </c>
      <c r="E375" s="22" t="s">
        <v>811</v>
      </c>
      <c r="F375" s="17" t="s">
        <v>1226</v>
      </c>
    </row>
    <row r="376" spans="1:6" x14ac:dyDescent="0.25">
      <c r="A376" s="11">
        <v>6341</v>
      </c>
      <c r="B376" s="19" t="s">
        <v>5</v>
      </c>
      <c r="C376" s="24" t="s">
        <v>735</v>
      </c>
      <c r="D376" s="16" t="s">
        <v>587</v>
      </c>
      <c r="E376" s="22" t="s">
        <v>811</v>
      </c>
      <c r="F376" s="17" t="s">
        <v>1226</v>
      </c>
    </row>
    <row r="377" spans="1:6" x14ac:dyDescent="0.25">
      <c r="A377" s="11">
        <v>6343</v>
      </c>
      <c r="B377" s="19" t="s">
        <v>1454</v>
      </c>
      <c r="C377" s="27" t="s">
        <v>887</v>
      </c>
      <c r="D377" s="16" t="s">
        <v>587</v>
      </c>
      <c r="E377" s="22" t="s">
        <v>811</v>
      </c>
      <c r="F377" s="17" t="s">
        <v>1226</v>
      </c>
    </row>
    <row r="378" spans="1:6" x14ac:dyDescent="0.25">
      <c r="A378" s="11">
        <v>6354</v>
      </c>
      <c r="B378" s="11" t="s">
        <v>1435</v>
      </c>
      <c r="C378" s="27" t="s">
        <v>842</v>
      </c>
      <c r="D378" s="16" t="s">
        <v>587</v>
      </c>
      <c r="E378" s="22" t="s">
        <v>811</v>
      </c>
      <c r="F378" s="17" t="s">
        <v>1226</v>
      </c>
    </row>
    <row r="379" spans="1:6" x14ac:dyDescent="0.25">
      <c r="A379" s="11">
        <v>6358</v>
      </c>
      <c r="B379" s="11" t="s">
        <v>5</v>
      </c>
      <c r="C379" s="27" t="s">
        <v>1014</v>
      </c>
      <c r="D379" s="16" t="s">
        <v>587</v>
      </c>
      <c r="E379" s="22" t="s">
        <v>811</v>
      </c>
      <c r="F379" s="17" t="s">
        <v>1226</v>
      </c>
    </row>
    <row r="380" spans="1:6" x14ac:dyDescent="0.25">
      <c r="A380" s="11">
        <v>6370</v>
      </c>
      <c r="B380" s="11" t="s">
        <v>5</v>
      </c>
      <c r="C380" s="24" t="s">
        <v>735</v>
      </c>
      <c r="D380" s="16" t="s">
        <v>587</v>
      </c>
      <c r="E380" s="22" t="s">
        <v>811</v>
      </c>
      <c r="F380" s="17" t="s">
        <v>1226</v>
      </c>
    </row>
    <row r="381" spans="1:6" x14ac:dyDescent="0.25">
      <c r="A381" s="11">
        <v>6376</v>
      </c>
      <c r="B381" s="19" t="s">
        <v>5</v>
      </c>
      <c r="C381" s="28" t="s">
        <v>1003</v>
      </c>
      <c r="D381" s="16" t="s">
        <v>587</v>
      </c>
      <c r="E381" s="22" t="s">
        <v>811</v>
      </c>
      <c r="F381" s="17" t="s">
        <v>1226</v>
      </c>
    </row>
    <row r="382" spans="1:6" x14ac:dyDescent="0.25">
      <c r="A382" s="11">
        <v>6379</v>
      </c>
      <c r="B382" s="19" t="s">
        <v>5</v>
      </c>
      <c r="C382" s="24" t="s">
        <v>894</v>
      </c>
      <c r="D382" s="16" t="s">
        <v>587</v>
      </c>
      <c r="E382" s="22" t="s">
        <v>811</v>
      </c>
      <c r="F382" s="17" t="s">
        <v>1226</v>
      </c>
    </row>
    <row r="383" spans="1:6" x14ac:dyDescent="0.25">
      <c r="A383" s="6" t="s">
        <v>733</v>
      </c>
      <c r="B383" s="6" t="s">
        <v>5</v>
      </c>
      <c r="C383" s="29" t="s">
        <v>992</v>
      </c>
      <c r="D383" s="29" t="s">
        <v>732</v>
      </c>
      <c r="E383" s="30" t="s">
        <v>757</v>
      </c>
      <c r="F383" s="30" t="s">
        <v>704</v>
      </c>
    </row>
    <row r="384" spans="1:6" x14ac:dyDescent="0.25">
      <c r="A384" s="11" t="s">
        <v>734</v>
      </c>
      <c r="B384" s="11" t="s">
        <v>5</v>
      </c>
      <c r="C384" s="24" t="s">
        <v>735</v>
      </c>
      <c r="D384" s="16" t="s">
        <v>1786</v>
      </c>
      <c r="E384" s="11" t="s">
        <v>804</v>
      </c>
      <c r="F384" s="17" t="s">
        <v>704</v>
      </c>
    </row>
    <row r="385" spans="1:6" x14ac:dyDescent="0.25">
      <c r="A385" s="11" t="s">
        <v>736</v>
      </c>
      <c r="B385" s="11" t="s">
        <v>5</v>
      </c>
      <c r="C385" s="24" t="s">
        <v>735</v>
      </c>
      <c r="D385" s="16" t="s">
        <v>1786</v>
      </c>
      <c r="E385" s="11" t="s">
        <v>804</v>
      </c>
      <c r="F385" s="17" t="s">
        <v>704</v>
      </c>
    </row>
    <row r="386" spans="1:6" x14ac:dyDescent="0.25">
      <c r="A386" s="11" t="s">
        <v>737</v>
      </c>
      <c r="B386" s="11" t="s">
        <v>5</v>
      </c>
      <c r="C386" s="24" t="s">
        <v>735</v>
      </c>
      <c r="D386" s="16" t="s">
        <v>1786</v>
      </c>
      <c r="E386" s="11" t="s">
        <v>804</v>
      </c>
      <c r="F386" s="17" t="s">
        <v>704</v>
      </c>
    </row>
    <row r="387" spans="1:6" x14ac:dyDescent="0.25">
      <c r="A387" s="11" t="s">
        <v>738</v>
      </c>
      <c r="B387" s="11" t="s">
        <v>5</v>
      </c>
      <c r="C387" s="24" t="s">
        <v>735</v>
      </c>
      <c r="D387" s="16" t="s">
        <v>1786</v>
      </c>
      <c r="E387" s="11" t="s">
        <v>804</v>
      </c>
      <c r="F387" s="17" t="s">
        <v>704</v>
      </c>
    </row>
    <row r="388" spans="1:6" x14ac:dyDescent="0.25">
      <c r="A388" s="11" t="s">
        <v>739</v>
      </c>
      <c r="B388" s="11" t="s">
        <v>5</v>
      </c>
      <c r="C388" s="16" t="s">
        <v>740</v>
      </c>
      <c r="D388" s="16" t="s">
        <v>1786</v>
      </c>
      <c r="E388" s="11" t="s">
        <v>804</v>
      </c>
      <c r="F388" s="17" t="s">
        <v>704</v>
      </c>
    </row>
    <row r="389" spans="1:6" x14ac:dyDescent="0.25">
      <c r="A389" s="11" t="s">
        <v>741</v>
      </c>
      <c r="B389" s="11" t="s">
        <v>5</v>
      </c>
      <c r="C389" s="16" t="s">
        <v>740</v>
      </c>
      <c r="D389" s="16" t="s">
        <v>1786</v>
      </c>
      <c r="E389" s="11" t="s">
        <v>804</v>
      </c>
      <c r="F389" s="17" t="s">
        <v>704</v>
      </c>
    </row>
    <row r="390" spans="1:6" x14ac:dyDescent="0.25">
      <c r="A390" s="11" t="s">
        <v>742</v>
      </c>
      <c r="B390" s="11" t="s">
        <v>5</v>
      </c>
      <c r="C390" s="16" t="s">
        <v>740</v>
      </c>
      <c r="D390" s="16" t="s">
        <v>1786</v>
      </c>
      <c r="E390" s="11" t="s">
        <v>804</v>
      </c>
      <c r="F390" s="17" t="s">
        <v>704</v>
      </c>
    </row>
    <row r="391" spans="1:6" x14ac:dyDescent="0.25">
      <c r="A391" s="11" t="s">
        <v>743</v>
      </c>
      <c r="B391" s="11" t="s">
        <v>5</v>
      </c>
      <c r="C391" s="16" t="s">
        <v>740</v>
      </c>
      <c r="D391" s="16" t="s">
        <v>1786</v>
      </c>
      <c r="E391" s="11" t="s">
        <v>804</v>
      </c>
      <c r="F391" s="17" t="s">
        <v>704</v>
      </c>
    </row>
    <row r="392" spans="1:6" x14ac:dyDescent="0.25">
      <c r="A392" s="11" t="s">
        <v>744</v>
      </c>
      <c r="B392" s="11" t="s">
        <v>5</v>
      </c>
      <c r="C392" s="16" t="s">
        <v>740</v>
      </c>
      <c r="D392" s="16" t="s">
        <v>1786</v>
      </c>
      <c r="E392" s="11" t="s">
        <v>804</v>
      </c>
      <c r="F392" s="17" t="s">
        <v>704</v>
      </c>
    </row>
    <row r="393" spans="1:6" x14ac:dyDescent="0.25">
      <c r="A393" s="11" t="s">
        <v>745</v>
      </c>
      <c r="B393" s="11" t="s">
        <v>5</v>
      </c>
      <c r="C393" s="16" t="s">
        <v>740</v>
      </c>
      <c r="D393" s="16" t="s">
        <v>1786</v>
      </c>
      <c r="E393" s="11" t="s">
        <v>804</v>
      </c>
      <c r="F393" s="17" t="s">
        <v>704</v>
      </c>
    </row>
    <row r="394" spans="1:6" x14ac:dyDescent="0.25">
      <c r="A394" s="11" t="s">
        <v>746</v>
      </c>
      <c r="B394" s="11" t="s">
        <v>5</v>
      </c>
      <c r="C394" s="16" t="s">
        <v>740</v>
      </c>
      <c r="D394" s="16" t="s">
        <v>1786</v>
      </c>
      <c r="E394" s="11" t="s">
        <v>804</v>
      </c>
      <c r="F394" s="17" t="s">
        <v>704</v>
      </c>
    </row>
    <row r="395" spans="1:6" x14ac:dyDescent="0.25">
      <c r="A395" s="11" t="s">
        <v>747</v>
      </c>
      <c r="B395" s="11" t="s">
        <v>5</v>
      </c>
      <c r="C395" s="16" t="s">
        <v>740</v>
      </c>
      <c r="D395" s="16" t="s">
        <v>1786</v>
      </c>
      <c r="E395" s="11" t="s">
        <v>804</v>
      </c>
      <c r="F395" s="17" t="s">
        <v>704</v>
      </c>
    </row>
    <row r="396" spans="1:6" x14ac:dyDescent="0.25">
      <c r="A396" s="11" t="s">
        <v>748</v>
      </c>
      <c r="B396" s="11" t="s">
        <v>5</v>
      </c>
      <c r="C396" s="16" t="s">
        <v>740</v>
      </c>
      <c r="D396" s="16" t="s">
        <v>1786</v>
      </c>
      <c r="E396" s="11" t="s">
        <v>804</v>
      </c>
      <c r="F396" s="17" t="s">
        <v>704</v>
      </c>
    </row>
    <row r="397" spans="1:6" x14ac:dyDescent="0.25">
      <c r="A397" s="11" t="s">
        <v>749</v>
      </c>
      <c r="B397" s="11" t="s">
        <v>5</v>
      </c>
      <c r="C397" s="16" t="s">
        <v>740</v>
      </c>
      <c r="D397" s="16" t="s">
        <v>1786</v>
      </c>
      <c r="E397" s="11" t="s">
        <v>804</v>
      </c>
      <c r="F397" s="17" t="s">
        <v>704</v>
      </c>
    </row>
    <row r="398" spans="1:6" x14ac:dyDescent="0.25">
      <c r="A398" s="11" t="s">
        <v>750</v>
      </c>
      <c r="B398" s="11" t="s">
        <v>5</v>
      </c>
      <c r="C398" s="16" t="s">
        <v>751</v>
      </c>
      <c r="D398" s="16" t="s">
        <v>1786</v>
      </c>
      <c r="E398" s="11" t="s">
        <v>804</v>
      </c>
      <c r="F398" s="17" t="s">
        <v>704</v>
      </c>
    </row>
    <row r="399" spans="1:6" x14ac:dyDescent="0.25">
      <c r="A399" s="11" t="s">
        <v>752</v>
      </c>
      <c r="B399" s="11" t="s">
        <v>5</v>
      </c>
      <c r="C399" s="16" t="s">
        <v>751</v>
      </c>
      <c r="D399" s="16" t="s">
        <v>1786</v>
      </c>
      <c r="E399" s="11" t="s">
        <v>804</v>
      </c>
      <c r="F399" s="17" t="s">
        <v>704</v>
      </c>
    </row>
    <row r="400" spans="1:6" x14ac:dyDescent="0.25">
      <c r="A400" s="11" t="s">
        <v>753</v>
      </c>
      <c r="B400" s="11" t="s">
        <v>5</v>
      </c>
      <c r="C400" s="24" t="s">
        <v>735</v>
      </c>
      <c r="D400" s="16" t="s">
        <v>732</v>
      </c>
      <c r="E400" s="11" t="s">
        <v>804</v>
      </c>
      <c r="F400" s="17" t="s">
        <v>704</v>
      </c>
    </row>
    <row r="401" spans="1:6" x14ac:dyDescent="0.25">
      <c r="A401" s="11" t="s">
        <v>754</v>
      </c>
      <c r="B401" s="11" t="s">
        <v>5</v>
      </c>
      <c r="C401" s="24" t="s">
        <v>735</v>
      </c>
      <c r="D401" s="16" t="s">
        <v>732</v>
      </c>
      <c r="E401" s="11" t="s">
        <v>804</v>
      </c>
      <c r="F401" s="17" t="s">
        <v>704</v>
      </c>
    </row>
    <row r="402" spans="1:6" x14ac:dyDescent="0.25">
      <c r="A402" s="11" t="s">
        <v>755</v>
      </c>
      <c r="B402" s="11" t="s">
        <v>5</v>
      </c>
      <c r="C402" s="16" t="s">
        <v>756</v>
      </c>
      <c r="D402" s="16" t="s">
        <v>732</v>
      </c>
      <c r="E402" s="11" t="s">
        <v>804</v>
      </c>
      <c r="F402" s="17" t="s">
        <v>704</v>
      </c>
    </row>
    <row r="403" spans="1:6" x14ac:dyDescent="0.25">
      <c r="A403" s="11">
        <v>895</v>
      </c>
      <c r="B403" s="11" t="s">
        <v>5</v>
      </c>
      <c r="C403" s="16" t="s">
        <v>1034</v>
      </c>
      <c r="D403" s="16" t="s">
        <v>1826</v>
      </c>
      <c r="E403" s="22" t="s">
        <v>810</v>
      </c>
      <c r="F403" s="22" t="s">
        <v>704</v>
      </c>
    </row>
    <row r="404" spans="1:6" x14ac:dyDescent="0.25">
      <c r="A404" s="11" t="s">
        <v>812</v>
      </c>
      <c r="B404" s="11" t="s">
        <v>5</v>
      </c>
      <c r="C404" s="16" t="s">
        <v>1035</v>
      </c>
      <c r="D404" s="16" t="s">
        <v>707</v>
      </c>
      <c r="E404" s="11" t="s">
        <v>802</v>
      </c>
      <c r="F404" s="22" t="s">
        <v>704</v>
      </c>
    </row>
    <row r="405" spans="1:6" x14ac:dyDescent="0.25">
      <c r="A405" s="11" t="s">
        <v>813</v>
      </c>
      <c r="B405" s="11" t="s">
        <v>5</v>
      </c>
      <c r="C405" s="24" t="s">
        <v>735</v>
      </c>
      <c r="D405" s="16" t="s">
        <v>707</v>
      </c>
      <c r="E405" s="11" t="s">
        <v>802</v>
      </c>
      <c r="F405" s="22" t="s">
        <v>704</v>
      </c>
    </row>
    <row r="406" spans="1:6" x14ac:dyDescent="0.25">
      <c r="A406" s="11" t="s">
        <v>814</v>
      </c>
      <c r="B406" s="11" t="s">
        <v>5</v>
      </c>
      <c r="C406" s="16" t="s">
        <v>990</v>
      </c>
      <c r="D406" s="16" t="s">
        <v>707</v>
      </c>
      <c r="E406" s="11" t="s">
        <v>802</v>
      </c>
      <c r="F406" s="22" t="s">
        <v>704</v>
      </c>
    </row>
    <row r="407" spans="1:6" x14ac:dyDescent="0.25">
      <c r="A407" s="11" t="s">
        <v>815</v>
      </c>
      <c r="B407" s="11" t="s">
        <v>5</v>
      </c>
      <c r="C407" s="24" t="s">
        <v>735</v>
      </c>
      <c r="D407" s="16" t="s">
        <v>1786</v>
      </c>
      <c r="E407" s="22" t="s">
        <v>803</v>
      </c>
      <c r="F407" s="22" t="s">
        <v>704</v>
      </c>
    </row>
    <row r="408" spans="1:6" x14ac:dyDescent="0.25">
      <c r="A408" s="11" t="s">
        <v>816</v>
      </c>
      <c r="B408" s="11" t="s">
        <v>5</v>
      </c>
      <c r="C408" s="16" t="s">
        <v>751</v>
      </c>
      <c r="D408" s="16" t="s">
        <v>1786</v>
      </c>
      <c r="E408" s="22" t="s">
        <v>803</v>
      </c>
      <c r="F408" s="22" t="s">
        <v>704</v>
      </c>
    </row>
    <row r="409" spans="1:6" x14ac:dyDescent="0.25">
      <c r="A409" s="11" t="s">
        <v>817</v>
      </c>
      <c r="B409" s="11" t="s">
        <v>5</v>
      </c>
      <c r="C409" s="16" t="s">
        <v>751</v>
      </c>
      <c r="D409" s="16" t="s">
        <v>1786</v>
      </c>
      <c r="E409" s="22" t="s">
        <v>803</v>
      </c>
      <c r="F409" s="22" t="s">
        <v>704</v>
      </c>
    </row>
    <row r="410" spans="1:6" x14ac:dyDescent="0.25">
      <c r="A410" s="11" t="s">
        <v>818</v>
      </c>
      <c r="B410" s="11" t="s">
        <v>5</v>
      </c>
      <c r="C410" s="24" t="s">
        <v>1036</v>
      </c>
      <c r="D410" s="27" t="s">
        <v>1599</v>
      </c>
      <c r="E410" s="22" t="s">
        <v>803</v>
      </c>
      <c r="F410" s="22" t="s">
        <v>704</v>
      </c>
    </row>
    <row r="411" spans="1:6" ht="17.25" customHeight="1" x14ac:dyDescent="0.25">
      <c r="A411" s="11" t="s">
        <v>819</v>
      </c>
      <c r="B411" s="11" t="s">
        <v>5</v>
      </c>
      <c r="C411" s="16" t="s">
        <v>751</v>
      </c>
      <c r="D411" s="27" t="s">
        <v>1599</v>
      </c>
      <c r="E411" s="22" t="s">
        <v>803</v>
      </c>
      <c r="F411" s="22" t="s">
        <v>704</v>
      </c>
    </row>
    <row r="412" spans="1:6" x14ac:dyDescent="0.25">
      <c r="A412" s="11" t="s">
        <v>711</v>
      </c>
      <c r="B412" s="11" t="s">
        <v>5</v>
      </c>
      <c r="C412" s="16" t="s">
        <v>1038</v>
      </c>
      <c r="D412" s="16" t="s">
        <v>712</v>
      </c>
      <c r="E412" s="22" t="s">
        <v>807</v>
      </c>
      <c r="F412" s="22" t="s">
        <v>704</v>
      </c>
    </row>
    <row r="413" spans="1:6" x14ac:dyDescent="0.25">
      <c r="A413" s="11" t="s">
        <v>713</v>
      </c>
      <c r="B413" s="11" t="s">
        <v>5</v>
      </c>
      <c r="C413" s="16" t="s">
        <v>740</v>
      </c>
      <c r="D413" s="16" t="s">
        <v>712</v>
      </c>
      <c r="E413" s="22" t="s">
        <v>807</v>
      </c>
      <c r="F413" s="22" t="s">
        <v>704</v>
      </c>
    </row>
    <row r="414" spans="1:6" x14ac:dyDescent="0.25">
      <c r="A414" s="11" t="s">
        <v>714</v>
      </c>
      <c r="B414" s="11" t="s">
        <v>5</v>
      </c>
      <c r="C414" s="24" t="s">
        <v>735</v>
      </c>
      <c r="D414" s="16" t="s">
        <v>712</v>
      </c>
      <c r="E414" s="22" t="s">
        <v>807</v>
      </c>
      <c r="F414" s="22" t="s">
        <v>704</v>
      </c>
    </row>
    <row r="415" spans="1:6" x14ac:dyDescent="0.25">
      <c r="A415" s="11" t="s">
        <v>715</v>
      </c>
      <c r="B415" s="11" t="s">
        <v>5</v>
      </c>
      <c r="C415" s="16" t="s">
        <v>740</v>
      </c>
      <c r="D415" s="16" t="s">
        <v>712</v>
      </c>
      <c r="E415" s="22" t="s">
        <v>807</v>
      </c>
      <c r="F415" s="22" t="s">
        <v>704</v>
      </c>
    </row>
    <row r="416" spans="1:6" x14ac:dyDescent="0.25">
      <c r="A416" s="11" t="s">
        <v>716</v>
      </c>
      <c r="B416" s="11" t="s">
        <v>5</v>
      </c>
      <c r="C416" s="24" t="s">
        <v>735</v>
      </c>
      <c r="D416" s="16" t="s">
        <v>712</v>
      </c>
      <c r="E416" s="22" t="s">
        <v>807</v>
      </c>
      <c r="F416" s="22" t="s">
        <v>704</v>
      </c>
    </row>
    <row r="417" spans="1:6" x14ac:dyDescent="0.25">
      <c r="A417" s="11" t="s">
        <v>717</v>
      </c>
      <c r="B417" s="11" t="s">
        <v>5</v>
      </c>
      <c r="C417" s="16" t="s">
        <v>740</v>
      </c>
      <c r="D417" s="16" t="s">
        <v>712</v>
      </c>
      <c r="E417" s="22" t="s">
        <v>807</v>
      </c>
      <c r="F417" s="22" t="s">
        <v>704</v>
      </c>
    </row>
    <row r="418" spans="1:6" x14ac:dyDescent="0.25">
      <c r="A418" s="11" t="s">
        <v>718</v>
      </c>
      <c r="B418" s="11" t="s">
        <v>1435</v>
      </c>
      <c r="C418" s="16" t="s">
        <v>1037</v>
      </c>
      <c r="D418" s="16" t="s">
        <v>712</v>
      </c>
      <c r="E418" s="22" t="s">
        <v>807</v>
      </c>
      <c r="F418" s="22" t="s">
        <v>704</v>
      </c>
    </row>
    <row r="419" spans="1:6" x14ac:dyDescent="0.25">
      <c r="A419" s="11" t="s">
        <v>719</v>
      </c>
      <c r="B419" s="11" t="s">
        <v>5</v>
      </c>
      <c r="C419" s="16" t="s">
        <v>1065</v>
      </c>
      <c r="D419" s="16" t="s">
        <v>712</v>
      </c>
      <c r="E419" s="22" t="s">
        <v>807</v>
      </c>
      <c r="F419" s="22" t="s">
        <v>704</v>
      </c>
    </row>
    <row r="420" spans="1:6" x14ac:dyDescent="0.25">
      <c r="A420" s="11" t="s">
        <v>720</v>
      </c>
      <c r="B420" s="11" t="s">
        <v>5</v>
      </c>
      <c r="C420" s="16" t="s">
        <v>1065</v>
      </c>
      <c r="D420" s="16" t="s">
        <v>712</v>
      </c>
      <c r="E420" s="22" t="s">
        <v>807</v>
      </c>
      <c r="F420" s="22" t="s">
        <v>704</v>
      </c>
    </row>
    <row r="421" spans="1:6" x14ac:dyDescent="0.25">
      <c r="A421" s="11" t="s">
        <v>721</v>
      </c>
      <c r="B421" s="11" t="s">
        <v>5</v>
      </c>
      <c r="C421" s="16" t="s">
        <v>1064</v>
      </c>
      <c r="D421" s="16" t="s">
        <v>722</v>
      </c>
      <c r="E421" s="22" t="s">
        <v>808</v>
      </c>
      <c r="F421" s="22" t="s">
        <v>704</v>
      </c>
    </row>
    <row r="422" spans="1:6" x14ac:dyDescent="0.25">
      <c r="A422" s="11" t="s">
        <v>723</v>
      </c>
      <c r="B422" s="11" t="s">
        <v>5</v>
      </c>
      <c r="C422" s="16" t="s">
        <v>1064</v>
      </c>
      <c r="D422" s="16" t="s">
        <v>722</v>
      </c>
      <c r="E422" s="22" t="s">
        <v>808</v>
      </c>
      <c r="F422" s="22" t="s">
        <v>704</v>
      </c>
    </row>
    <row r="423" spans="1:6" x14ac:dyDescent="0.25">
      <c r="A423" s="11" t="s">
        <v>724</v>
      </c>
      <c r="B423" s="11" t="s">
        <v>5</v>
      </c>
      <c r="C423" s="24" t="s">
        <v>735</v>
      </c>
      <c r="D423" s="16" t="s">
        <v>822</v>
      </c>
      <c r="E423" s="22" t="s">
        <v>808</v>
      </c>
      <c r="F423" s="22" t="s">
        <v>704</v>
      </c>
    </row>
    <row r="424" spans="1:6" x14ac:dyDescent="0.25">
      <c r="A424" s="11" t="s">
        <v>725</v>
      </c>
      <c r="B424" s="11" t="s">
        <v>5</v>
      </c>
      <c r="C424" s="16" t="s">
        <v>751</v>
      </c>
      <c r="D424" s="27" t="s">
        <v>1599</v>
      </c>
      <c r="E424" s="22" t="s">
        <v>808</v>
      </c>
      <c r="F424" s="22" t="s">
        <v>704</v>
      </c>
    </row>
    <row r="425" spans="1:6" x14ac:dyDescent="0.25">
      <c r="A425" s="11" t="s">
        <v>726</v>
      </c>
      <c r="B425" s="11" t="s">
        <v>5</v>
      </c>
      <c r="C425" s="16" t="s">
        <v>751</v>
      </c>
      <c r="D425" s="27" t="s">
        <v>1599</v>
      </c>
      <c r="E425" s="22" t="s">
        <v>808</v>
      </c>
      <c r="F425" s="22" t="s">
        <v>704</v>
      </c>
    </row>
    <row r="426" spans="1:6" x14ac:dyDescent="0.25">
      <c r="A426" s="11" t="s">
        <v>727</v>
      </c>
      <c r="B426" s="11" t="s">
        <v>5</v>
      </c>
      <c r="C426" s="16" t="s">
        <v>751</v>
      </c>
      <c r="D426" s="16" t="s">
        <v>1826</v>
      </c>
      <c r="E426" s="22" t="s">
        <v>808</v>
      </c>
      <c r="F426" s="22" t="s">
        <v>704</v>
      </c>
    </row>
    <row r="427" spans="1:6" x14ac:dyDescent="0.25">
      <c r="A427" s="11" t="s">
        <v>728</v>
      </c>
      <c r="B427" s="11" t="s">
        <v>5</v>
      </c>
      <c r="C427" s="16" t="s">
        <v>740</v>
      </c>
      <c r="D427" s="16" t="s">
        <v>1826</v>
      </c>
      <c r="E427" s="22" t="s">
        <v>808</v>
      </c>
      <c r="F427" s="22" t="s">
        <v>704</v>
      </c>
    </row>
    <row r="428" spans="1:6" x14ac:dyDescent="0.25">
      <c r="A428" s="11" t="s">
        <v>729</v>
      </c>
      <c r="B428" s="11" t="s">
        <v>5</v>
      </c>
      <c r="C428" s="16" t="s">
        <v>740</v>
      </c>
      <c r="D428" s="16" t="s">
        <v>1826</v>
      </c>
      <c r="E428" s="22" t="s">
        <v>808</v>
      </c>
      <c r="F428" s="22" t="s">
        <v>704</v>
      </c>
    </row>
    <row r="429" spans="1:6" x14ac:dyDescent="0.25">
      <c r="A429" s="11" t="s">
        <v>730</v>
      </c>
      <c r="B429" s="11" t="s">
        <v>5</v>
      </c>
      <c r="C429" s="16" t="s">
        <v>740</v>
      </c>
      <c r="D429" s="16" t="s">
        <v>1826</v>
      </c>
      <c r="E429" s="22" t="s">
        <v>808</v>
      </c>
      <c r="F429" s="22" t="s">
        <v>704</v>
      </c>
    </row>
    <row r="430" spans="1:6" x14ac:dyDescent="0.25">
      <c r="A430" s="11">
        <v>5832</v>
      </c>
      <c r="B430" s="11" t="s">
        <v>5</v>
      </c>
      <c r="C430" s="16" t="s">
        <v>756</v>
      </c>
      <c r="D430" s="16" t="s">
        <v>731</v>
      </c>
      <c r="E430" s="11" t="s">
        <v>806</v>
      </c>
      <c r="F430" s="22" t="s">
        <v>704</v>
      </c>
    </row>
    <row r="431" spans="1:6" ht="15" customHeight="1" x14ac:dyDescent="0.25">
      <c r="A431" s="19" t="s">
        <v>171</v>
      </c>
      <c r="B431" s="19" t="s">
        <v>145</v>
      </c>
      <c r="C431" s="27" t="s">
        <v>903</v>
      </c>
      <c r="D431" s="16" t="s">
        <v>732</v>
      </c>
      <c r="E431" s="17" t="s">
        <v>757</v>
      </c>
      <c r="F431" s="22" t="s">
        <v>704</v>
      </c>
    </row>
    <row r="432" spans="1:6" ht="15" customHeight="1" x14ac:dyDescent="0.25">
      <c r="A432" s="19" t="s">
        <v>147</v>
      </c>
      <c r="B432" s="19" t="s">
        <v>145</v>
      </c>
      <c r="C432" s="24" t="s">
        <v>1008</v>
      </c>
      <c r="D432" s="24" t="s">
        <v>706</v>
      </c>
      <c r="E432" s="17" t="s">
        <v>955</v>
      </c>
      <c r="F432" s="17" t="s">
        <v>1227</v>
      </c>
    </row>
    <row r="433" spans="1:6" ht="15" customHeight="1" x14ac:dyDescent="0.25">
      <c r="A433" s="19" t="s">
        <v>148</v>
      </c>
      <c r="B433" s="19" t="s">
        <v>145</v>
      </c>
      <c r="C433" s="24" t="s">
        <v>1008</v>
      </c>
      <c r="D433" s="24" t="s">
        <v>706</v>
      </c>
      <c r="E433" s="17" t="s">
        <v>955</v>
      </c>
      <c r="F433" s="17" t="s">
        <v>1227</v>
      </c>
    </row>
    <row r="434" spans="1:6" ht="15" customHeight="1" x14ac:dyDescent="0.25">
      <c r="A434" s="19" t="s">
        <v>149</v>
      </c>
      <c r="B434" s="19" t="s">
        <v>146</v>
      </c>
      <c r="C434" s="24" t="s">
        <v>1043</v>
      </c>
      <c r="D434" s="24" t="s">
        <v>706</v>
      </c>
      <c r="E434" s="17" t="s">
        <v>955</v>
      </c>
      <c r="F434" s="17" t="s">
        <v>1227</v>
      </c>
    </row>
    <row r="435" spans="1:6" ht="15" customHeight="1" x14ac:dyDescent="0.25">
      <c r="A435" s="19" t="s">
        <v>150</v>
      </c>
      <c r="B435" s="19" t="s">
        <v>146</v>
      </c>
      <c r="C435" s="24" t="s">
        <v>1043</v>
      </c>
      <c r="D435" s="24" t="s">
        <v>706</v>
      </c>
      <c r="E435" s="17" t="s">
        <v>955</v>
      </c>
      <c r="F435" s="17" t="s">
        <v>1227</v>
      </c>
    </row>
    <row r="436" spans="1:6" ht="15" customHeight="1" x14ac:dyDescent="0.25">
      <c r="A436" s="19" t="s">
        <v>151</v>
      </c>
      <c r="B436" s="19" t="s">
        <v>146</v>
      </c>
      <c r="C436" s="24" t="s">
        <v>1043</v>
      </c>
      <c r="D436" s="24" t="s">
        <v>706</v>
      </c>
      <c r="E436" s="17" t="s">
        <v>955</v>
      </c>
      <c r="F436" s="17" t="s">
        <v>1227</v>
      </c>
    </row>
    <row r="437" spans="1:6" ht="15" customHeight="1" x14ac:dyDescent="0.25">
      <c r="A437" s="19" t="s">
        <v>152</v>
      </c>
      <c r="B437" s="19" t="s">
        <v>146</v>
      </c>
      <c r="C437" s="24" t="s">
        <v>1043</v>
      </c>
      <c r="D437" s="24" t="s">
        <v>706</v>
      </c>
      <c r="E437" s="17" t="s">
        <v>955</v>
      </c>
      <c r="F437" s="17" t="s">
        <v>1227</v>
      </c>
    </row>
    <row r="438" spans="1:6" ht="15" customHeight="1" x14ac:dyDescent="0.25">
      <c r="A438" s="19" t="s">
        <v>153</v>
      </c>
      <c r="B438" s="19" t="s">
        <v>146</v>
      </c>
      <c r="C438" s="24" t="s">
        <v>1043</v>
      </c>
      <c r="D438" s="24" t="s">
        <v>706</v>
      </c>
      <c r="E438" s="17" t="s">
        <v>955</v>
      </c>
      <c r="F438" s="17" t="s">
        <v>1227</v>
      </c>
    </row>
    <row r="439" spans="1:6" ht="15" customHeight="1" x14ac:dyDescent="0.25">
      <c r="A439" s="19" t="s">
        <v>154</v>
      </c>
      <c r="B439" s="19" t="s">
        <v>146</v>
      </c>
      <c r="C439" s="24" t="s">
        <v>1043</v>
      </c>
      <c r="D439" s="24" t="s">
        <v>706</v>
      </c>
      <c r="E439" s="17" t="s">
        <v>955</v>
      </c>
      <c r="F439" s="17" t="s">
        <v>1227</v>
      </c>
    </row>
    <row r="440" spans="1:6" ht="15" customHeight="1" x14ac:dyDescent="0.25">
      <c r="A440" s="19" t="s">
        <v>155</v>
      </c>
      <c r="B440" s="19" t="s">
        <v>146</v>
      </c>
      <c r="C440" s="24" t="s">
        <v>1043</v>
      </c>
      <c r="D440" s="24" t="s">
        <v>706</v>
      </c>
      <c r="E440" s="17" t="s">
        <v>955</v>
      </c>
      <c r="F440" s="17" t="s">
        <v>1227</v>
      </c>
    </row>
    <row r="441" spans="1:6" ht="15" customHeight="1" x14ac:dyDescent="0.25">
      <c r="A441" s="19" t="s">
        <v>156</v>
      </c>
      <c r="B441" s="19" t="s">
        <v>146</v>
      </c>
      <c r="C441" s="24" t="s">
        <v>1043</v>
      </c>
      <c r="D441" s="24" t="s">
        <v>706</v>
      </c>
      <c r="E441" s="17" t="s">
        <v>955</v>
      </c>
      <c r="F441" s="17" t="s">
        <v>1227</v>
      </c>
    </row>
    <row r="442" spans="1:6" ht="15" customHeight="1" x14ac:dyDescent="0.25">
      <c r="A442" s="19" t="s">
        <v>169</v>
      </c>
      <c r="B442" s="19" t="s">
        <v>146</v>
      </c>
      <c r="C442" s="24" t="s">
        <v>1044</v>
      </c>
      <c r="D442" s="24" t="s">
        <v>706</v>
      </c>
      <c r="E442" s="17" t="s">
        <v>955</v>
      </c>
      <c r="F442" s="17" t="s">
        <v>1227</v>
      </c>
    </row>
    <row r="443" spans="1:6" ht="15" customHeight="1" x14ac:dyDescent="0.25">
      <c r="A443" s="19" t="s">
        <v>170</v>
      </c>
      <c r="B443" s="19" t="s">
        <v>146</v>
      </c>
      <c r="C443" s="24" t="s">
        <v>1044</v>
      </c>
      <c r="D443" s="24" t="s">
        <v>706</v>
      </c>
      <c r="E443" s="17" t="s">
        <v>955</v>
      </c>
      <c r="F443" s="17" t="s">
        <v>1227</v>
      </c>
    </row>
    <row r="444" spans="1:6" ht="15" customHeight="1" x14ac:dyDescent="0.25">
      <c r="A444" s="19" t="s">
        <v>157</v>
      </c>
      <c r="B444" s="19" t="s">
        <v>146</v>
      </c>
      <c r="C444" s="24" t="s">
        <v>1044</v>
      </c>
      <c r="D444" s="24" t="s">
        <v>706</v>
      </c>
      <c r="E444" s="17" t="s">
        <v>955</v>
      </c>
      <c r="F444" s="17" t="s">
        <v>1227</v>
      </c>
    </row>
    <row r="445" spans="1:6" ht="15" customHeight="1" x14ac:dyDescent="0.25">
      <c r="A445" s="19" t="s">
        <v>158</v>
      </c>
      <c r="B445" s="19" t="s">
        <v>146</v>
      </c>
      <c r="C445" s="24" t="s">
        <v>1044</v>
      </c>
      <c r="D445" s="24" t="s">
        <v>706</v>
      </c>
      <c r="E445" s="17" t="s">
        <v>955</v>
      </c>
      <c r="F445" s="17" t="s">
        <v>1227</v>
      </c>
    </row>
    <row r="446" spans="1:6" ht="15" customHeight="1" x14ac:dyDescent="0.25">
      <c r="A446" s="19" t="s">
        <v>159</v>
      </c>
      <c r="B446" s="19" t="s">
        <v>146</v>
      </c>
      <c r="C446" s="24" t="s">
        <v>1045</v>
      </c>
      <c r="D446" s="24" t="s">
        <v>706</v>
      </c>
      <c r="E446" s="17" t="s">
        <v>955</v>
      </c>
      <c r="F446" s="17" t="s">
        <v>1227</v>
      </c>
    </row>
    <row r="447" spans="1:6" ht="15" customHeight="1" x14ac:dyDescent="0.25">
      <c r="A447" s="19" t="s">
        <v>160</v>
      </c>
      <c r="B447" s="19" t="s">
        <v>146</v>
      </c>
      <c r="C447" s="24" t="s">
        <v>1045</v>
      </c>
      <c r="D447" s="24" t="s">
        <v>706</v>
      </c>
      <c r="E447" s="17" t="s">
        <v>955</v>
      </c>
      <c r="F447" s="17" t="s">
        <v>1227</v>
      </c>
    </row>
    <row r="448" spans="1:6" ht="15" customHeight="1" x14ac:dyDescent="0.25">
      <c r="A448" s="19" t="s">
        <v>161</v>
      </c>
      <c r="B448" s="19" t="s">
        <v>146</v>
      </c>
      <c r="C448" s="24" t="s">
        <v>1045</v>
      </c>
      <c r="D448" s="24" t="s">
        <v>706</v>
      </c>
      <c r="E448" s="17" t="s">
        <v>955</v>
      </c>
      <c r="F448" s="17" t="s">
        <v>1227</v>
      </c>
    </row>
    <row r="449" spans="1:6" ht="15" customHeight="1" x14ac:dyDescent="0.25">
      <c r="A449" s="19" t="s">
        <v>162</v>
      </c>
      <c r="B449" s="19" t="s">
        <v>146</v>
      </c>
      <c r="C449" s="24" t="s">
        <v>1043</v>
      </c>
      <c r="D449" s="24" t="s">
        <v>706</v>
      </c>
      <c r="E449" s="17" t="s">
        <v>955</v>
      </c>
      <c r="F449" s="17" t="s">
        <v>1227</v>
      </c>
    </row>
    <row r="450" spans="1:6" ht="15" customHeight="1" x14ac:dyDescent="0.25">
      <c r="A450" s="19" t="s">
        <v>163</v>
      </c>
      <c r="B450" s="19" t="s">
        <v>146</v>
      </c>
      <c r="C450" s="24" t="s">
        <v>1046</v>
      </c>
      <c r="D450" s="24" t="s">
        <v>706</v>
      </c>
      <c r="E450" s="17" t="s">
        <v>955</v>
      </c>
      <c r="F450" s="17" t="s">
        <v>1227</v>
      </c>
    </row>
    <row r="451" spans="1:6" ht="15" customHeight="1" x14ac:dyDescent="0.25">
      <c r="A451" s="19" t="s">
        <v>164</v>
      </c>
      <c r="B451" s="19" t="s">
        <v>146</v>
      </c>
      <c r="C451" s="24" t="s">
        <v>1046</v>
      </c>
      <c r="D451" s="24" t="s">
        <v>706</v>
      </c>
      <c r="E451" s="17" t="s">
        <v>955</v>
      </c>
      <c r="F451" s="17" t="s">
        <v>1227</v>
      </c>
    </row>
    <row r="452" spans="1:6" ht="15" customHeight="1" x14ac:dyDescent="0.25">
      <c r="A452" s="19" t="s">
        <v>165</v>
      </c>
      <c r="B452" s="19" t="s">
        <v>146</v>
      </c>
      <c r="C452" s="24" t="s">
        <v>1046</v>
      </c>
      <c r="D452" s="24" t="s">
        <v>706</v>
      </c>
      <c r="E452" s="17" t="s">
        <v>955</v>
      </c>
      <c r="F452" s="17" t="s">
        <v>1227</v>
      </c>
    </row>
    <row r="453" spans="1:6" ht="15" customHeight="1" x14ac:dyDescent="0.25">
      <c r="A453" s="19" t="s">
        <v>166</v>
      </c>
      <c r="B453" s="19" t="s">
        <v>146</v>
      </c>
      <c r="C453" s="24" t="s">
        <v>1046</v>
      </c>
      <c r="D453" s="24" t="s">
        <v>706</v>
      </c>
      <c r="E453" s="17" t="s">
        <v>955</v>
      </c>
      <c r="F453" s="17" t="s">
        <v>1227</v>
      </c>
    </row>
    <row r="454" spans="1:6" ht="15" customHeight="1" x14ac:dyDescent="0.25">
      <c r="A454" s="19" t="s">
        <v>167</v>
      </c>
      <c r="B454" s="19" t="s">
        <v>146</v>
      </c>
      <c r="C454" s="24" t="s">
        <v>1047</v>
      </c>
      <c r="D454" s="24" t="s">
        <v>706</v>
      </c>
      <c r="E454" s="17" t="s">
        <v>955</v>
      </c>
      <c r="F454" s="17" t="s">
        <v>1227</v>
      </c>
    </row>
    <row r="455" spans="1:6" ht="15" customHeight="1" x14ac:dyDescent="0.25">
      <c r="A455" s="19" t="s">
        <v>168</v>
      </c>
      <c r="B455" s="19" t="s">
        <v>146</v>
      </c>
      <c r="C455" s="24" t="s">
        <v>1048</v>
      </c>
      <c r="D455" s="24" t="s">
        <v>706</v>
      </c>
      <c r="E455" s="17" t="s">
        <v>955</v>
      </c>
      <c r="F455" s="17" t="s">
        <v>1227</v>
      </c>
    </row>
    <row r="456" spans="1:6" ht="15" customHeight="1" x14ac:dyDescent="0.25">
      <c r="A456" s="19" t="s">
        <v>190</v>
      </c>
      <c r="B456" s="19" t="s">
        <v>146</v>
      </c>
      <c r="C456" s="24" t="s">
        <v>1043</v>
      </c>
      <c r="D456" s="24" t="s">
        <v>708</v>
      </c>
      <c r="E456" s="17" t="s">
        <v>955</v>
      </c>
      <c r="F456" s="17" t="s">
        <v>1227</v>
      </c>
    </row>
    <row r="457" spans="1:6" ht="15" customHeight="1" x14ac:dyDescent="0.25">
      <c r="A457" s="19" t="s">
        <v>191</v>
      </c>
      <c r="B457" s="19" t="s">
        <v>146</v>
      </c>
      <c r="C457" s="24" t="s">
        <v>1049</v>
      </c>
      <c r="D457" s="24" t="s">
        <v>708</v>
      </c>
      <c r="E457" s="17" t="s">
        <v>955</v>
      </c>
      <c r="F457" s="17" t="s">
        <v>1227</v>
      </c>
    </row>
    <row r="458" spans="1:6" ht="15" customHeight="1" x14ac:dyDescent="0.25">
      <c r="A458" s="19" t="s">
        <v>192</v>
      </c>
      <c r="B458" s="19" t="s">
        <v>146</v>
      </c>
      <c r="C458" s="24" t="s">
        <v>1049</v>
      </c>
      <c r="D458" s="24" t="s">
        <v>708</v>
      </c>
      <c r="E458" s="17" t="s">
        <v>955</v>
      </c>
      <c r="F458" s="17" t="s">
        <v>1227</v>
      </c>
    </row>
    <row r="459" spans="1:6" ht="15" customHeight="1" x14ac:dyDescent="0.25">
      <c r="A459" s="19" t="s">
        <v>193</v>
      </c>
      <c r="B459" s="19" t="s">
        <v>146</v>
      </c>
      <c r="C459" s="24" t="s">
        <v>1007</v>
      </c>
      <c r="D459" s="24" t="s">
        <v>708</v>
      </c>
      <c r="E459" s="17" t="s">
        <v>955</v>
      </c>
      <c r="F459" s="17" t="s">
        <v>1227</v>
      </c>
    </row>
    <row r="460" spans="1:6" ht="15" customHeight="1" x14ac:dyDescent="0.25">
      <c r="A460" s="19" t="s">
        <v>194</v>
      </c>
      <c r="B460" s="19" t="s">
        <v>146</v>
      </c>
      <c r="C460" s="24" t="s">
        <v>1007</v>
      </c>
      <c r="D460" s="24" t="s">
        <v>708</v>
      </c>
      <c r="E460" s="17" t="s">
        <v>955</v>
      </c>
      <c r="F460" s="17" t="s">
        <v>1227</v>
      </c>
    </row>
    <row r="461" spans="1:6" ht="15" customHeight="1" x14ac:dyDescent="0.25">
      <c r="A461" s="19" t="s">
        <v>195</v>
      </c>
      <c r="B461" s="19" t="s">
        <v>146</v>
      </c>
      <c r="C461" s="24" t="s">
        <v>1007</v>
      </c>
      <c r="D461" s="24" t="s">
        <v>708</v>
      </c>
      <c r="E461" s="17" t="s">
        <v>955</v>
      </c>
      <c r="F461" s="17" t="s">
        <v>1227</v>
      </c>
    </row>
    <row r="462" spans="1:6" ht="15" customHeight="1" x14ac:dyDescent="0.25">
      <c r="A462" s="19" t="s">
        <v>196</v>
      </c>
      <c r="B462" s="19" t="s">
        <v>146</v>
      </c>
      <c r="C462" s="24" t="s">
        <v>1007</v>
      </c>
      <c r="D462" s="24" t="s">
        <v>708</v>
      </c>
      <c r="E462" s="17" t="s">
        <v>955</v>
      </c>
      <c r="F462" s="17" t="s">
        <v>1227</v>
      </c>
    </row>
    <row r="463" spans="1:6" ht="15" customHeight="1" x14ac:dyDescent="0.25">
      <c r="A463" s="19" t="s">
        <v>197</v>
      </c>
      <c r="B463" s="19" t="s">
        <v>146</v>
      </c>
      <c r="C463" s="24" t="s">
        <v>1007</v>
      </c>
      <c r="D463" s="24" t="s">
        <v>708</v>
      </c>
      <c r="E463" s="17" t="s">
        <v>955</v>
      </c>
      <c r="F463" s="17" t="s">
        <v>1227</v>
      </c>
    </row>
    <row r="464" spans="1:6" ht="15" customHeight="1" x14ac:dyDescent="0.25">
      <c r="A464" s="19" t="s">
        <v>198</v>
      </c>
      <c r="B464" s="19" t="s">
        <v>146</v>
      </c>
      <c r="C464" s="24" t="s">
        <v>1007</v>
      </c>
      <c r="D464" s="24" t="s">
        <v>708</v>
      </c>
      <c r="E464" s="17" t="s">
        <v>955</v>
      </c>
      <c r="F464" s="17" t="s">
        <v>1227</v>
      </c>
    </row>
    <row r="465" spans="1:6" ht="15" customHeight="1" x14ac:dyDescent="0.25">
      <c r="A465" s="19" t="s">
        <v>199</v>
      </c>
      <c r="B465" s="19" t="s">
        <v>146</v>
      </c>
      <c r="C465" s="24" t="s">
        <v>1007</v>
      </c>
      <c r="D465" s="24" t="s">
        <v>708</v>
      </c>
      <c r="E465" s="17" t="s">
        <v>955</v>
      </c>
      <c r="F465" s="17" t="s">
        <v>1227</v>
      </c>
    </row>
    <row r="466" spans="1:6" ht="15" customHeight="1" x14ac:dyDescent="0.25">
      <c r="A466" s="19" t="s">
        <v>200</v>
      </c>
      <c r="B466" s="19" t="s">
        <v>146</v>
      </c>
      <c r="C466" s="24" t="s">
        <v>1007</v>
      </c>
      <c r="D466" s="24" t="s">
        <v>708</v>
      </c>
      <c r="E466" s="17" t="s">
        <v>955</v>
      </c>
      <c r="F466" s="17" t="s">
        <v>1227</v>
      </c>
    </row>
    <row r="467" spans="1:6" ht="15" customHeight="1" x14ac:dyDescent="0.25">
      <c r="A467" s="19" t="s">
        <v>201</v>
      </c>
      <c r="B467" s="19" t="s">
        <v>146</v>
      </c>
      <c r="C467" s="24" t="s">
        <v>1050</v>
      </c>
      <c r="D467" s="24" t="s">
        <v>708</v>
      </c>
      <c r="E467" s="17" t="s">
        <v>955</v>
      </c>
      <c r="F467" s="17" t="s">
        <v>1227</v>
      </c>
    </row>
    <row r="468" spans="1:6" ht="15" customHeight="1" x14ac:dyDescent="0.25">
      <c r="A468" s="19" t="s">
        <v>202</v>
      </c>
      <c r="B468" s="19" t="s">
        <v>146</v>
      </c>
      <c r="C468" s="24" t="s">
        <v>1050</v>
      </c>
      <c r="D468" s="24" t="s">
        <v>708</v>
      </c>
      <c r="E468" s="17" t="s">
        <v>955</v>
      </c>
      <c r="F468" s="17" t="s">
        <v>1227</v>
      </c>
    </row>
    <row r="469" spans="1:6" ht="15" customHeight="1" x14ac:dyDescent="0.25">
      <c r="A469" s="19" t="s">
        <v>203</v>
      </c>
      <c r="B469" s="19" t="s">
        <v>146</v>
      </c>
      <c r="C469" s="24" t="s">
        <v>1050</v>
      </c>
      <c r="D469" s="24" t="s">
        <v>708</v>
      </c>
      <c r="E469" s="17" t="s">
        <v>955</v>
      </c>
      <c r="F469" s="17" t="s">
        <v>1227</v>
      </c>
    </row>
    <row r="470" spans="1:6" ht="15" customHeight="1" x14ac:dyDescent="0.25">
      <c r="A470" s="19" t="s">
        <v>204</v>
      </c>
      <c r="B470" s="19" t="s">
        <v>146</v>
      </c>
      <c r="C470" s="24" t="s">
        <v>1050</v>
      </c>
      <c r="D470" s="24" t="s">
        <v>708</v>
      </c>
      <c r="E470" s="17" t="s">
        <v>955</v>
      </c>
      <c r="F470" s="17" t="s">
        <v>1227</v>
      </c>
    </row>
    <row r="471" spans="1:6" ht="15" customHeight="1" x14ac:dyDescent="0.25">
      <c r="A471" s="19" t="s">
        <v>205</v>
      </c>
      <c r="B471" s="19" t="s">
        <v>146</v>
      </c>
      <c r="C471" s="24" t="s">
        <v>1050</v>
      </c>
      <c r="D471" s="24" t="s">
        <v>708</v>
      </c>
      <c r="E471" s="17" t="s">
        <v>955</v>
      </c>
      <c r="F471" s="17" t="s">
        <v>1227</v>
      </c>
    </row>
    <row r="472" spans="1:6" ht="15" customHeight="1" x14ac:dyDescent="0.25">
      <c r="A472" s="19" t="s">
        <v>187</v>
      </c>
      <c r="B472" s="19" t="s">
        <v>146</v>
      </c>
      <c r="C472" s="24" t="s">
        <v>1043</v>
      </c>
      <c r="D472" s="24" t="s">
        <v>1598</v>
      </c>
      <c r="E472" s="17" t="s">
        <v>955</v>
      </c>
      <c r="F472" s="17" t="s">
        <v>1227</v>
      </c>
    </row>
    <row r="473" spans="1:6" ht="15" customHeight="1" x14ac:dyDescent="0.25">
      <c r="A473" s="19" t="s">
        <v>188</v>
      </c>
      <c r="B473" s="19" t="s">
        <v>146</v>
      </c>
      <c r="C473" s="24" t="s">
        <v>1049</v>
      </c>
      <c r="D473" s="24" t="s">
        <v>1598</v>
      </c>
      <c r="E473" s="17" t="s">
        <v>955</v>
      </c>
      <c r="F473" s="17" t="s">
        <v>1227</v>
      </c>
    </row>
    <row r="474" spans="1:6" ht="15" customHeight="1" x14ac:dyDescent="0.25">
      <c r="A474" s="19" t="s">
        <v>189</v>
      </c>
      <c r="B474" s="19" t="s">
        <v>146</v>
      </c>
      <c r="C474" s="24" t="s">
        <v>1051</v>
      </c>
      <c r="D474" s="24" t="s">
        <v>1598</v>
      </c>
      <c r="E474" s="17" t="s">
        <v>955</v>
      </c>
      <c r="F474" s="17" t="s">
        <v>1227</v>
      </c>
    </row>
    <row r="475" spans="1:6" ht="15" customHeight="1" x14ac:dyDescent="0.25">
      <c r="A475" s="19" t="s">
        <v>172</v>
      </c>
      <c r="B475" s="19" t="s">
        <v>145</v>
      </c>
      <c r="C475" s="24" t="s">
        <v>1011</v>
      </c>
      <c r="D475" s="24" t="s">
        <v>1596</v>
      </c>
      <c r="E475" s="17" t="s">
        <v>955</v>
      </c>
      <c r="F475" s="17" t="s">
        <v>1227</v>
      </c>
    </row>
    <row r="476" spans="1:6" ht="15" customHeight="1" x14ac:dyDescent="0.25">
      <c r="A476" s="19" t="s">
        <v>173</v>
      </c>
      <c r="B476" s="19" t="s">
        <v>145</v>
      </c>
      <c r="C476" s="24" t="s">
        <v>1021</v>
      </c>
      <c r="D476" s="24" t="s">
        <v>1596</v>
      </c>
      <c r="E476" s="17" t="s">
        <v>955</v>
      </c>
      <c r="F476" s="17" t="s">
        <v>1227</v>
      </c>
    </row>
    <row r="477" spans="1:6" ht="15" customHeight="1" x14ac:dyDescent="0.25">
      <c r="A477" s="19" t="s">
        <v>186</v>
      </c>
      <c r="B477" s="19" t="s">
        <v>758</v>
      </c>
      <c r="C477" s="24" t="s">
        <v>1072</v>
      </c>
      <c r="D477" s="24" t="s">
        <v>1596</v>
      </c>
      <c r="E477" s="17" t="s">
        <v>955</v>
      </c>
      <c r="F477" s="17" t="s">
        <v>1227</v>
      </c>
    </row>
    <row r="478" spans="1:6" ht="15" customHeight="1" x14ac:dyDescent="0.25">
      <c r="A478" s="19" t="s">
        <v>174</v>
      </c>
      <c r="B478" s="19" t="s">
        <v>146</v>
      </c>
      <c r="C478" s="24" t="s">
        <v>1043</v>
      </c>
      <c r="D478" s="24" t="s">
        <v>1596</v>
      </c>
      <c r="E478" s="17" t="s">
        <v>955</v>
      </c>
      <c r="F478" s="17" t="s">
        <v>1227</v>
      </c>
    </row>
    <row r="479" spans="1:6" ht="15" customHeight="1" x14ac:dyDescent="0.25">
      <c r="A479" s="19" t="s">
        <v>175</v>
      </c>
      <c r="B479" s="19" t="s">
        <v>146</v>
      </c>
      <c r="C479" s="24" t="s">
        <v>1043</v>
      </c>
      <c r="D479" s="24" t="s">
        <v>1596</v>
      </c>
      <c r="E479" s="17" t="s">
        <v>955</v>
      </c>
      <c r="F479" s="17" t="s">
        <v>1227</v>
      </c>
    </row>
    <row r="480" spans="1:6" ht="15" customHeight="1" x14ac:dyDescent="0.25">
      <c r="A480" s="19" t="s">
        <v>176</v>
      </c>
      <c r="B480" s="19" t="s">
        <v>146</v>
      </c>
      <c r="C480" s="24" t="s">
        <v>1043</v>
      </c>
      <c r="D480" s="24" t="s">
        <v>1596</v>
      </c>
      <c r="E480" s="17" t="s">
        <v>955</v>
      </c>
      <c r="F480" s="17" t="s">
        <v>1227</v>
      </c>
    </row>
    <row r="481" spans="1:6" ht="15" customHeight="1" x14ac:dyDescent="0.25">
      <c r="A481" s="19" t="s">
        <v>177</v>
      </c>
      <c r="B481" s="19" t="s">
        <v>146</v>
      </c>
      <c r="C481" s="24" t="s">
        <v>1043</v>
      </c>
      <c r="D481" s="24" t="s">
        <v>1596</v>
      </c>
      <c r="E481" s="17" t="s">
        <v>955</v>
      </c>
      <c r="F481" s="17" t="s">
        <v>1227</v>
      </c>
    </row>
    <row r="482" spans="1:6" ht="15" customHeight="1" x14ac:dyDescent="0.25">
      <c r="A482" s="19" t="s">
        <v>178</v>
      </c>
      <c r="B482" s="19" t="s">
        <v>146</v>
      </c>
      <c r="C482" s="24" t="s">
        <v>1048</v>
      </c>
      <c r="D482" s="24" t="s">
        <v>1596</v>
      </c>
      <c r="E482" s="17" t="s">
        <v>955</v>
      </c>
      <c r="F482" s="17" t="s">
        <v>1227</v>
      </c>
    </row>
    <row r="483" spans="1:6" ht="15" customHeight="1" x14ac:dyDescent="0.25">
      <c r="A483" s="19" t="s">
        <v>185</v>
      </c>
      <c r="B483" s="19" t="s">
        <v>146</v>
      </c>
      <c r="C483" s="24" t="s">
        <v>1044</v>
      </c>
      <c r="D483" s="24" t="s">
        <v>1596</v>
      </c>
      <c r="E483" s="17" t="s">
        <v>955</v>
      </c>
      <c r="F483" s="17" t="s">
        <v>1227</v>
      </c>
    </row>
    <row r="484" spans="1:6" ht="15" customHeight="1" x14ac:dyDescent="0.25">
      <c r="A484" s="19" t="s">
        <v>181</v>
      </c>
      <c r="B484" s="19" t="s">
        <v>146</v>
      </c>
      <c r="C484" s="24" t="s">
        <v>1049</v>
      </c>
      <c r="D484" s="24" t="s">
        <v>1596</v>
      </c>
      <c r="E484" s="17" t="s">
        <v>955</v>
      </c>
      <c r="F484" s="17" t="s">
        <v>1227</v>
      </c>
    </row>
    <row r="485" spans="1:6" ht="15" customHeight="1" x14ac:dyDescent="0.25">
      <c r="A485" s="19" t="s">
        <v>182</v>
      </c>
      <c r="B485" s="19" t="s">
        <v>146</v>
      </c>
      <c r="C485" s="24" t="s">
        <v>1007</v>
      </c>
      <c r="D485" s="24" t="s">
        <v>1596</v>
      </c>
      <c r="E485" s="17" t="s">
        <v>955</v>
      </c>
      <c r="F485" s="17" t="s">
        <v>1227</v>
      </c>
    </row>
    <row r="486" spans="1:6" ht="15" customHeight="1" x14ac:dyDescent="0.25">
      <c r="A486" s="19" t="s">
        <v>184</v>
      </c>
      <c r="B486" s="19" t="s">
        <v>146</v>
      </c>
      <c r="C486" s="24" t="s">
        <v>1050</v>
      </c>
      <c r="D486" s="24" t="s">
        <v>1596</v>
      </c>
      <c r="E486" s="17" t="s">
        <v>955</v>
      </c>
      <c r="F486" s="17" t="s">
        <v>1227</v>
      </c>
    </row>
    <row r="487" spans="1:6" ht="15" customHeight="1" x14ac:dyDescent="0.25">
      <c r="A487" s="19" t="s">
        <v>183</v>
      </c>
      <c r="B487" s="19" t="s">
        <v>146</v>
      </c>
      <c r="C487" s="24" t="s">
        <v>1050</v>
      </c>
      <c r="D487" s="24" t="s">
        <v>1596</v>
      </c>
      <c r="E487" s="17" t="s">
        <v>955</v>
      </c>
      <c r="F487" s="17" t="s">
        <v>1227</v>
      </c>
    </row>
    <row r="488" spans="1:6" ht="15" customHeight="1" x14ac:dyDescent="0.25">
      <c r="A488" s="19" t="s">
        <v>179</v>
      </c>
      <c r="B488" s="19" t="s">
        <v>146</v>
      </c>
      <c r="C488" s="24" t="s">
        <v>1043</v>
      </c>
      <c r="D488" s="24" t="s">
        <v>1596</v>
      </c>
      <c r="E488" s="17" t="s">
        <v>955</v>
      </c>
      <c r="F488" s="17" t="s">
        <v>1227</v>
      </c>
    </row>
    <row r="489" spans="1:6" ht="15" customHeight="1" x14ac:dyDescent="0.25">
      <c r="A489" s="19" t="s">
        <v>180</v>
      </c>
      <c r="B489" s="19" t="s">
        <v>146</v>
      </c>
      <c r="C489" s="24" t="s">
        <v>1043</v>
      </c>
      <c r="D489" s="24" t="s">
        <v>1596</v>
      </c>
      <c r="E489" s="17" t="s">
        <v>955</v>
      </c>
      <c r="F489" s="17" t="s">
        <v>1227</v>
      </c>
    </row>
    <row r="490" spans="1:6" ht="15" customHeight="1" x14ac:dyDescent="0.25">
      <c r="A490" s="19" t="s">
        <v>206</v>
      </c>
      <c r="B490" s="19" t="s">
        <v>146</v>
      </c>
      <c r="C490" s="24" t="s">
        <v>1043</v>
      </c>
      <c r="D490" s="24" t="s">
        <v>710</v>
      </c>
      <c r="E490" s="17" t="s">
        <v>955</v>
      </c>
      <c r="F490" s="17" t="s">
        <v>1227</v>
      </c>
    </row>
    <row r="491" spans="1:6" ht="15" customHeight="1" x14ac:dyDescent="0.25">
      <c r="A491" s="19" t="s">
        <v>207</v>
      </c>
      <c r="B491" s="19" t="s">
        <v>146</v>
      </c>
      <c r="C491" s="24" t="s">
        <v>1043</v>
      </c>
      <c r="D491" s="24" t="s">
        <v>710</v>
      </c>
      <c r="E491" s="17" t="s">
        <v>955</v>
      </c>
      <c r="F491" s="17" t="s">
        <v>1227</v>
      </c>
    </row>
    <row r="492" spans="1:6" ht="15" customHeight="1" x14ac:dyDescent="0.25">
      <c r="A492" s="19" t="s">
        <v>208</v>
      </c>
      <c r="B492" s="19" t="s">
        <v>146</v>
      </c>
      <c r="C492" s="24" t="s">
        <v>1043</v>
      </c>
      <c r="D492" s="24" t="s">
        <v>710</v>
      </c>
      <c r="E492" s="17" t="s">
        <v>955</v>
      </c>
      <c r="F492" s="17" t="s">
        <v>1227</v>
      </c>
    </row>
    <row r="493" spans="1:6" ht="15" customHeight="1" x14ac:dyDescent="0.25">
      <c r="A493" s="19" t="s">
        <v>209</v>
      </c>
      <c r="B493" s="19" t="s">
        <v>146</v>
      </c>
      <c r="C493" s="24" t="s">
        <v>1043</v>
      </c>
      <c r="D493" s="24" t="s">
        <v>710</v>
      </c>
      <c r="E493" s="17" t="s">
        <v>955</v>
      </c>
      <c r="F493" s="17" t="s">
        <v>1227</v>
      </c>
    </row>
    <row r="494" spans="1:6" ht="15" customHeight="1" x14ac:dyDescent="0.25">
      <c r="A494" s="19" t="s">
        <v>212</v>
      </c>
      <c r="B494" s="19" t="s">
        <v>146</v>
      </c>
      <c r="C494" s="24" t="s">
        <v>1007</v>
      </c>
      <c r="D494" s="24" t="s">
        <v>710</v>
      </c>
      <c r="E494" s="17" t="s">
        <v>955</v>
      </c>
      <c r="F494" s="17" t="s">
        <v>1227</v>
      </c>
    </row>
    <row r="495" spans="1:6" ht="15" customHeight="1" x14ac:dyDescent="0.25">
      <c r="A495" s="19" t="s">
        <v>213</v>
      </c>
      <c r="B495" s="19" t="s">
        <v>146</v>
      </c>
      <c r="C495" s="24" t="s">
        <v>1007</v>
      </c>
      <c r="D495" s="24" t="s">
        <v>710</v>
      </c>
      <c r="E495" s="17" t="s">
        <v>955</v>
      </c>
      <c r="F495" s="17" t="s">
        <v>1227</v>
      </c>
    </row>
    <row r="496" spans="1:6" ht="15" customHeight="1" x14ac:dyDescent="0.25">
      <c r="A496" s="19" t="s">
        <v>214</v>
      </c>
      <c r="B496" s="19" t="s">
        <v>146</v>
      </c>
      <c r="C496" s="24" t="s">
        <v>1050</v>
      </c>
      <c r="D496" s="24" t="s">
        <v>710</v>
      </c>
      <c r="E496" s="17" t="s">
        <v>955</v>
      </c>
      <c r="F496" s="17" t="s">
        <v>1227</v>
      </c>
    </row>
    <row r="497" spans="1:6" ht="15" customHeight="1" x14ac:dyDescent="0.25">
      <c r="A497" s="19" t="s">
        <v>210</v>
      </c>
      <c r="B497" s="19" t="s">
        <v>146</v>
      </c>
      <c r="C497" s="24" t="s">
        <v>1046</v>
      </c>
      <c r="D497" s="24" t="s">
        <v>710</v>
      </c>
      <c r="E497" s="17" t="s">
        <v>955</v>
      </c>
      <c r="F497" s="17" t="s">
        <v>1227</v>
      </c>
    </row>
    <row r="498" spans="1:6" ht="15" customHeight="1" x14ac:dyDescent="0.25">
      <c r="A498" s="19" t="s">
        <v>211</v>
      </c>
      <c r="B498" s="19" t="s">
        <v>146</v>
      </c>
      <c r="C498" s="24" t="s">
        <v>1046</v>
      </c>
      <c r="D498" s="24" t="s">
        <v>710</v>
      </c>
      <c r="E498" s="17" t="s">
        <v>955</v>
      </c>
      <c r="F498" s="17" t="s">
        <v>1227</v>
      </c>
    </row>
    <row r="499" spans="1:6" ht="15" customHeight="1" x14ac:dyDescent="0.25">
      <c r="A499" s="19" t="s">
        <v>215</v>
      </c>
      <c r="B499" s="19" t="s">
        <v>145</v>
      </c>
      <c r="C499" s="27" t="s">
        <v>784</v>
      </c>
      <c r="D499" s="24" t="s">
        <v>821</v>
      </c>
      <c r="E499" s="17" t="s">
        <v>955</v>
      </c>
      <c r="F499" s="17" t="s">
        <v>1227</v>
      </c>
    </row>
    <row r="500" spans="1:6" ht="15" customHeight="1" x14ac:dyDescent="0.25">
      <c r="A500" s="19" t="s">
        <v>216</v>
      </c>
      <c r="B500" s="19" t="s">
        <v>145</v>
      </c>
      <c r="C500" s="27" t="s">
        <v>784</v>
      </c>
      <c r="D500" s="24" t="s">
        <v>821</v>
      </c>
      <c r="E500" s="17" t="s">
        <v>955</v>
      </c>
      <c r="F500" s="17" t="s">
        <v>1227</v>
      </c>
    </row>
    <row r="501" spans="1:6" ht="15" customHeight="1" x14ac:dyDescent="0.25">
      <c r="A501" s="19" t="s">
        <v>217</v>
      </c>
      <c r="B501" s="19" t="s">
        <v>146</v>
      </c>
      <c r="C501" s="24" t="s">
        <v>1004</v>
      </c>
      <c r="D501" s="24" t="s">
        <v>821</v>
      </c>
      <c r="E501" s="17" t="s">
        <v>955</v>
      </c>
      <c r="F501" s="17" t="s">
        <v>1227</v>
      </c>
    </row>
    <row r="502" spans="1:6" ht="15" customHeight="1" x14ac:dyDescent="0.25">
      <c r="A502" s="19" t="s">
        <v>218</v>
      </c>
      <c r="B502" s="19" t="s">
        <v>146</v>
      </c>
      <c r="C502" s="24" t="s">
        <v>1004</v>
      </c>
      <c r="D502" s="24" t="s">
        <v>821</v>
      </c>
      <c r="E502" s="17" t="s">
        <v>955</v>
      </c>
      <c r="F502" s="17" t="s">
        <v>1227</v>
      </c>
    </row>
    <row r="503" spans="1:6" ht="15" customHeight="1" x14ac:dyDescent="0.25">
      <c r="A503" s="19" t="s">
        <v>219</v>
      </c>
      <c r="B503" s="19" t="s">
        <v>146</v>
      </c>
      <c r="C503" s="24" t="s">
        <v>1004</v>
      </c>
      <c r="D503" s="24" t="s">
        <v>821</v>
      </c>
      <c r="E503" s="17" t="s">
        <v>955</v>
      </c>
      <c r="F503" s="17" t="s">
        <v>1227</v>
      </c>
    </row>
    <row r="504" spans="1:6" ht="15" customHeight="1" x14ac:dyDescent="0.25">
      <c r="A504" s="19" t="s">
        <v>220</v>
      </c>
      <c r="B504" s="19" t="s">
        <v>146</v>
      </c>
      <c r="C504" s="24" t="s">
        <v>1004</v>
      </c>
      <c r="D504" s="24" t="s">
        <v>821</v>
      </c>
      <c r="E504" s="17" t="s">
        <v>955</v>
      </c>
      <c r="F504" s="17" t="s">
        <v>1227</v>
      </c>
    </row>
    <row r="505" spans="1:6" ht="15" customHeight="1" x14ac:dyDescent="0.25">
      <c r="A505" s="19" t="s">
        <v>221</v>
      </c>
      <c r="B505" s="19" t="s">
        <v>146</v>
      </c>
      <c r="C505" s="24" t="s">
        <v>1004</v>
      </c>
      <c r="D505" s="24" t="s">
        <v>821</v>
      </c>
      <c r="E505" s="17" t="s">
        <v>955</v>
      </c>
      <c r="F505" s="17" t="s">
        <v>1227</v>
      </c>
    </row>
    <row r="506" spans="1:6" ht="15" customHeight="1" x14ac:dyDescent="0.25">
      <c r="A506" s="19" t="s">
        <v>222</v>
      </c>
      <c r="B506" s="19" t="s">
        <v>146</v>
      </c>
      <c r="C506" s="24" t="s">
        <v>1004</v>
      </c>
      <c r="D506" s="24" t="s">
        <v>821</v>
      </c>
      <c r="E506" s="17" t="s">
        <v>955</v>
      </c>
      <c r="F506" s="17" t="s">
        <v>1227</v>
      </c>
    </row>
    <row r="507" spans="1:6" ht="15" customHeight="1" x14ac:dyDescent="0.25">
      <c r="A507" s="19" t="s">
        <v>223</v>
      </c>
      <c r="B507" s="19" t="s">
        <v>146</v>
      </c>
      <c r="C507" s="24" t="s">
        <v>1004</v>
      </c>
      <c r="D507" s="24" t="s">
        <v>821</v>
      </c>
      <c r="E507" s="17" t="s">
        <v>955</v>
      </c>
      <c r="F507" s="17" t="s">
        <v>1227</v>
      </c>
    </row>
    <row r="508" spans="1:6" ht="15" customHeight="1" x14ac:dyDescent="0.25">
      <c r="A508" s="19" t="s">
        <v>759</v>
      </c>
      <c r="B508" s="19" t="s">
        <v>145</v>
      </c>
      <c r="C508" s="27" t="s">
        <v>784</v>
      </c>
      <c r="D508" s="24" t="s">
        <v>709</v>
      </c>
      <c r="E508" s="17" t="s">
        <v>805</v>
      </c>
      <c r="F508" s="17" t="s">
        <v>1226</v>
      </c>
    </row>
    <row r="509" spans="1:6" ht="15" customHeight="1" x14ac:dyDescent="0.25">
      <c r="A509" s="19" t="s">
        <v>592</v>
      </c>
      <c r="B509" s="19" t="s">
        <v>146</v>
      </c>
      <c r="C509" s="24" t="s">
        <v>1046</v>
      </c>
      <c r="D509" s="24" t="s">
        <v>709</v>
      </c>
      <c r="E509" s="17" t="s">
        <v>805</v>
      </c>
      <c r="F509" s="17" t="s">
        <v>1226</v>
      </c>
    </row>
    <row r="510" spans="1:6" ht="15" customHeight="1" x14ac:dyDescent="0.25">
      <c r="A510" s="19" t="s">
        <v>593</v>
      </c>
      <c r="B510" s="19" t="s">
        <v>146</v>
      </c>
      <c r="C510" s="24" t="s">
        <v>1046</v>
      </c>
      <c r="D510" s="24" t="s">
        <v>709</v>
      </c>
      <c r="E510" s="17" t="s">
        <v>805</v>
      </c>
      <c r="F510" s="17" t="s">
        <v>1226</v>
      </c>
    </row>
    <row r="511" spans="1:6" ht="15" customHeight="1" x14ac:dyDescent="0.25">
      <c r="A511" s="19" t="s">
        <v>594</v>
      </c>
      <c r="B511" s="19" t="s">
        <v>146</v>
      </c>
      <c r="C511" s="24" t="s">
        <v>1009</v>
      </c>
      <c r="D511" s="24" t="s">
        <v>709</v>
      </c>
      <c r="E511" s="17" t="s">
        <v>805</v>
      </c>
      <c r="F511" s="17" t="s">
        <v>1226</v>
      </c>
    </row>
    <row r="512" spans="1:6" ht="15" customHeight="1" x14ac:dyDescent="0.25">
      <c r="A512" s="19" t="s">
        <v>595</v>
      </c>
      <c r="B512" s="19" t="s">
        <v>145</v>
      </c>
      <c r="C512" s="27" t="s">
        <v>784</v>
      </c>
      <c r="D512" s="24" t="s">
        <v>709</v>
      </c>
      <c r="E512" s="17" t="s">
        <v>805</v>
      </c>
      <c r="F512" s="17" t="s">
        <v>1226</v>
      </c>
    </row>
    <row r="513" spans="1:6" ht="15" customHeight="1" x14ac:dyDescent="0.25">
      <c r="A513" s="19" t="s">
        <v>596</v>
      </c>
      <c r="B513" s="19" t="s">
        <v>146</v>
      </c>
      <c r="C513" s="24" t="s">
        <v>1043</v>
      </c>
      <c r="D513" s="24" t="s">
        <v>709</v>
      </c>
      <c r="E513" s="17" t="s">
        <v>805</v>
      </c>
      <c r="F513" s="17" t="s">
        <v>1226</v>
      </c>
    </row>
    <row r="514" spans="1:6" ht="15" customHeight="1" x14ac:dyDescent="0.25">
      <c r="A514" s="19" t="s">
        <v>597</v>
      </c>
      <c r="B514" s="19" t="s">
        <v>146</v>
      </c>
      <c r="C514" s="24" t="s">
        <v>1043</v>
      </c>
      <c r="D514" s="24" t="s">
        <v>709</v>
      </c>
      <c r="E514" s="17" t="s">
        <v>805</v>
      </c>
      <c r="F514" s="17" t="s">
        <v>1226</v>
      </c>
    </row>
    <row r="515" spans="1:6" ht="15" customHeight="1" x14ac:dyDescent="0.25">
      <c r="A515" s="19" t="s">
        <v>598</v>
      </c>
      <c r="B515" s="19" t="s">
        <v>145</v>
      </c>
      <c r="C515" s="27" t="s">
        <v>784</v>
      </c>
      <c r="D515" s="24" t="s">
        <v>709</v>
      </c>
      <c r="E515" s="17" t="s">
        <v>805</v>
      </c>
      <c r="F515" s="17" t="s">
        <v>1226</v>
      </c>
    </row>
    <row r="516" spans="1:6" ht="15" customHeight="1" x14ac:dyDescent="0.25">
      <c r="A516" s="19" t="s">
        <v>599</v>
      </c>
      <c r="B516" s="19" t="s">
        <v>146</v>
      </c>
      <c r="C516" s="24" t="s">
        <v>1043</v>
      </c>
      <c r="D516" s="24" t="s">
        <v>709</v>
      </c>
      <c r="E516" s="17" t="s">
        <v>805</v>
      </c>
      <c r="F516" s="17" t="s">
        <v>1226</v>
      </c>
    </row>
    <row r="517" spans="1:6" ht="15" customHeight="1" x14ac:dyDescent="0.25">
      <c r="A517" s="19" t="s">
        <v>600</v>
      </c>
      <c r="B517" s="19" t="s">
        <v>146</v>
      </c>
      <c r="C517" s="24" t="s">
        <v>1043</v>
      </c>
      <c r="D517" s="24" t="s">
        <v>709</v>
      </c>
      <c r="E517" s="17" t="s">
        <v>805</v>
      </c>
      <c r="F517" s="17" t="s">
        <v>1226</v>
      </c>
    </row>
    <row r="518" spans="1:6" ht="15" customHeight="1" x14ac:dyDescent="0.25">
      <c r="A518" s="19" t="s">
        <v>601</v>
      </c>
      <c r="B518" s="19" t="s">
        <v>146</v>
      </c>
      <c r="C518" s="24" t="s">
        <v>1043</v>
      </c>
      <c r="D518" s="24" t="s">
        <v>709</v>
      </c>
      <c r="E518" s="17" t="s">
        <v>805</v>
      </c>
      <c r="F518" s="17" t="s">
        <v>1226</v>
      </c>
    </row>
    <row r="519" spans="1:6" ht="15" customHeight="1" x14ac:dyDescent="0.25">
      <c r="A519" s="19" t="s">
        <v>602</v>
      </c>
      <c r="B519" s="19" t="s">
        <v>145</v>
      </c>
      <c r="C519" s="27" t="s">
        <v>1066</v>
      </c>
      <c r="D519" s="24" t="s">
        <v>709</v>
      </c>
      <c r="E519" s="17" t="s">
        <v>805</v>
      </c>
      <c r="F519" s="17" t="s">
        <v>1226</v>
      </c>
    </row>
    <row r="520" spans="1:6" ht="15" customHeight="1" x14ac:dyDescent="0.25">
      <c r="A520" s="19" t="s">
        <v>603</v>
      </c>
      <c r="B520" s="19" t="s">
        <v>146</v>
      </c>
      <c r="C520" s="24" t="s">
        <v>1052</v>
      </c>
      <c r="D520" s="24" t="s">
        <v>709</v>
      </c>
      <c r="E520" s="17" t="s">
        <v>805</v>
      </c>
      <c r="F520" s="17" t="s">
        <v>1226</v>
      </c>
    </row>
    <row r="521" spans="1:6" ht="15" customHeight="1" x14ac:dyDescent="0.25">
      <c r="A521" s="19" t="s">
        <v>604</v>
      </c>
      <c r="B521" s="19" t="s">
        <v>146</v>
      </c>
      <c r="C521" s="24" t="s">
        <v>1043</v>
      </c>
      <c r="D521" s="24" t="s">
        <v>709</v>
      </c>
      <c r="E521" s="17" t="s">
        <v>805</v>
      </c>
      <c r="F521" s="17" t="s">
        <v>1226</v>
      </c>
    </row>
    <row r="522" spans="1:6" ht="15" customHeight="1" x14ac:dyDescent="0.25">
      <c r="A522" s="19" t="s">
        <v>605</v>
      </c>
      <c r="B522" s="19" t="s">
        <v>145</v>
      </c>
      <c r="C522" s="24" t="s">
        <v>1008</v>
      </c>
      <c r="D522" s="24" t="s">
        <v>709</v>
      </c>
      <c r="E522" s="17" t="s">
        <v>805</v>
      </c>
      <c r="F522" s="17" t="s">
        <v>1226</v>
      </c>
    </row>
    <row r="523" spans="1:6" ht="15" customHeight="1" x14ac:dyDescent="0.25">
      <c r="A523" s="19" t="s">
        <v>606</v>
      </c>
      <c r="B523" s="19" t="s">
        <v>146</v>
      </c>
      <c r="C523" s="24" t="s">
        <v>1043</v>
      </c>
      <c r="D523" s="24" t="s">
        <v>709</v>
      </c>
      <c r="E523" s="17" t="s">
        <v>805</v>
      </c>
      <c r="F523" s="17" t="s">
        <v>1226</v>
      </c>
    </row>
    <row r="524" spans="1:6" ht="15" customHeight="1" x14ac:dyDescent="0.25">
      <c r="A524" s="19" t="s">
        <v>607</v>
      </c>
      <c r="B524" s="19" t="s">
        <v>146</v>
      </c>
      <c r="C524" s="24" t="s">
        <v>1043</v>
      </c>
      <c r="D524" s="24" t="s">
        <v>709</v>
      </c>
      <c r="E524" s="17" t="s">
        <v>805</v>
      </c>
      <c r="F524" s="17" t="s">
        <v>1226</v>
      </c>
    </row>
    <row r="525" spans="1:6" ht="15" customHeight="1" x14ac:dyDescent="0.25">
      <c r="A525" s="19" t="s">
        <v>608</v>
      </c>
      <c r="B525" s="19" t="s">
        <v>146</v>
      </c>
      <c r="C525" s="24" t="s">
        <v>1043</v>
      </c>
      <c r="D525" s="24" t="s">
        <v>709</v>
      </c>
      <c r="E525" s="17" t="s">
        <v>805</v>
      </c>
      <c r="F525" s="17" t="s">
        <v>1226</v>
      </c>
    </row>
    <row r="526" spans="1:6" ht="15" customHeight="1" x14ac:dyDescent="0.25">
      <c r="A526" s="19" t="s">
        <v>609</v>
      </c>
      <c r="B526" s="19" t="s">
        <v>146</v>
      </c>
      <c r="C526" s="24" t="s">
        <v>1043</v>
      </c>
      <c r="D526" s="24" t="s">
        <v>709</v>
      </c>
      <c r="E526" s="17" t="s">
        <v>805</v>
      </c>
      <c r="F526" s="17" t="s">
        <v>1226</v>
      </c>
    </row>
    <row r="527" spans="1:6" ht="15" customHeight="1" x14ac:dyDescent="0.25">
      <c r="A527" s="19" t="s">
        <v>610</v>
      </c>
      <c r="B527" s="19" t="s">
        <v>146</v>
      </c>
      <c r="C527" s="24" t="s">
        <v>1022</v>
      </c>
      <c r="D527" s="24" t="s">
        <v>709</v>
      </c>
      <c r="E527" s="17" t="s">
        <v>805</v>
      </c>
      <c r="F527" s="17" t="s">
        <v>1226</v>
      </c>
    </row>
    <row r="528" spans="1:6" ht="15" customHeight="1" x14ac:dyDescent="0.25">
      <c r="A528" s="19" t="s">
        <v>611</v>
      </c>
      <c r="B528" s="19" t="s">
        <v>146</v>
      </c>
      <c r="C528" s="24" t="s">
        <v>1043</v>
      </c>
      <c r="D528" s="24" t="s">
        <v>709</v>
      </c>
      <c r="E528" s="17" t="s">
        <v>805</v>
      </c>
      <c r="F528" s="17" t="s">
        <v>1226</v>
      </c>
    </row>
    <row r="529" spans="1:6" ht="15" customHeight="1" x14ac:dyDescent="0.25">
      <c r="A529" s="19" t="s">
        <v>612</v>
      </c>
      <c r="B529" s="19" t="s">
        <v>145</v>
      </c>
      <c r="C529" s="27" t="s">
        <v>784</v>
      </c>
      <c r="D529" s="24" t="s">
        <v>709</v>
      </c>
      <c r="E529" s="17" t="s">
        <v>805</v>
      </c>
      <c r="F529" s="17" t="s">
        <v>1226</v>
      </c>
    </row>
    <row r="530" spans="1:6" ht="15" customHeight="1" x14ac:dyDescent="0.25">
      <c r="A530" s="19" t="s">
        <v>613</v>
      </c>
      <c r="B530" s="19" t="s">
        <v>146</v>
      </c>
      <c r="C530" s="24" t="s">
        <v>1023</v>
      </c>
      <c r="D530" s="24" t="s">
        <v>709</v>
      </c>
      <c r="E530" s="17" t="s">
        <v>805</v>
      </c>
      <c r="F530" s="17" t="s">
        <v>1226</v>
      </c>
    </row>
    <row r="531" spans="1:6" ht="15" customHeight="1" x14ac:dyDescent="0.25">
      <c r="A531" s="19" t="s">
        <v>614</v>
      </c>
      <c r="B531" s="19" t="s">
        <v>145</v>
      </c>
      <c r="C531" s="27" t="s">
        <v>784</v>
      </c>
      <c r="D531" s="24" t="s">
        <v>709</v>
      </c>
      <c r="E531" s="17" t="s">
        <v>805</v>
      </c>
      <c r="F531" s="17" t="s">
        <v>1226</v>
      </c>
    </row>
    <row r="532" spans="1:6" ht="15" customHeight="1" x14ac:dyDescent="0.25">
      <c r="A532" s="19" t="s">
        <v>615</v>
      </c>
      <c r="B532" s="19" t="s">
        <v>146</v>
      </c>
      <c r="C532" s="24" t="s">
        <v>1046</v>
      </c>
      <c r="D532" s="24" t="s">
        <v>709</v>
      </c>
      <c r="E532" s="17" t="s">
        <v>805</v>
      </c>
      <c r="F532" s="17" t="s">
        <v>1226</v>
      </c>
    </row>
    <row r="533" spans="1:6" ht="15" customHeight="1" x14ac:dyDescent="0.25">
      <c r="A533" s="19" t="s">
        <v>616</v>
      </c>
      <c r="B533" s="19" t="s">
        <v>146</v>
      </c>
      <c r="C533" s="24" t="s">
        <v>1043</v>
      </c>
      <c r="D533" s="24" t="s">
        <v>709</v>
      </c>
      <c r="E533" s="17" t="s">
        <v>805</v>
      </c>
      <c r="F533" s="17" t="s">
        <v>1226</v>
      </c>
    </row>
    <row r="534" spans="1:6" ht="15" customHeight="1" x14ac:dyDescent="0.25">
      <c r="A534" s="19" t="s">
        <v>760</v>
      </c>
      <c r="B534" s="19" t="s">
        <v>146</v>
      </c>
      <c r="C534" s="24" t="s">
        <v>1043</v>
      </c>
      <c r="D534" s="24" t="s">
        <v>709</v>
      </c>
      <c r="E534" s="17" t="s">
        <v>805</v>
      </c>
      <c r="F534" s="17" t="s">
        <v>1226</v>
      </c>
    </row>
    <row r="535" spans="1:6" ht="15" customHeight="1" x14ac:dyDescent="0.25">
      <c r="A535" s="19" t="s">
        <v>617</v>
      </c>
      <c r="B535" s="19" t="s">
        <v>146</v>
      </c>
      <c r="C535" s="24" t="s">
        <v>1043</v>
      </c>
      <c r="D535" s="24" t="s">
        <v>709</v>
      </c>
      <c r="E535" s="17" t="s">
        <v>805</v>
      </c>
      <c r="F535" s="17" t="s">
        <v>1226</v>
      </c>
    </row>
    <row r="536" spans="1:6" ht="15" customHeight="1" x14ac:dyDescent="0.25">
      <c r="A536" s="19" t="s">
        <v>618</v>
      </c>
      <c r="B536" s="19" t="s">
        <v>146</v>
      </c>
      <c r="C536" s="24" t="s">
        <v>1053</v>
      </c>
      <c r="D536" s="24" t="s">
        <v>709</v>
      </c>
      <c r="E536" s="17" t="s">
        <v>805</v>
      </c>
      <c r="F536" s="17" t="s">
        <v>1226</v>
      </c>
    </row>
    <row r="537" spans="1:6" ht="15" customHeight="1" x14ac:dyDescent="0.25">
      <c r="A537" s="19" t="s">
        <v>619</v>
      </c>
      <c r="B537" s="19" t="s">
        <v>146</v>
      </c>
      <c r="C537" s="24" t="s">
        <v>1043</v>
      </c>
      <c r="D537" s="24" t="s">
        <v>709</v>
      </c>
      <c r="E537" s="17" t="s">
        <v>805</v>
      </c>
      <c r="F537" s="17" t="s">
        <v>1226</v>
      </c>
    </row>
    <row r="538" spans="1:6" ht="15" customHeight="1" x14ac:dyDescent="0.25">
      <c r="A538" s="19" t="s">
        <v>620</v>
      </c>
      <c r="B538" s="19" t="s">
        <v>146</v>
      </c>
      <c r="C538" s="24" t="s">
        <v>1043</v>
      </c>
      <c r="D538" s="24" t="s">
        <v>709</v>
      </c>
      <c r="E538" s="17" t="s">
        <v>805</v>
      </c>
      <c r="F538" s="17" t="s">
        <v>1226</v>
      </c>
    </row>
    <row r="539" spans="1:6" ht="15" customHeight="1" x14ac:dyDescent="0.25">
      <c r="A539" s="19" t="s">
        <v>621</v>
      </c>
      <c r="B539" s="19" t="s">
        <v>146</v>
      </c>
      <c r="C539" s="24" t="s">
        <v>1043</v>
      </c>
      <c r="D539" s="24" t="s">
        <v>709</v>
      </c>
      <c r="E539" s="17" t="s">
        <v>805</v>
      </c>
      <c r="F539" s="17" t="s">
        <v>1226</v>
      </c>
    </row>
    <row r="540" spans="1:6" ht="15" customHeight="1" x14ac:dyDescent="0.25">
      <c r="A540" s="19" t="s">
        <v>622</v>
      </c>
      <c r="B540" s="19" t="s">
        <v>146</v>
      </c>
      <c r="C540" s="24" t="s">
        <v>1043</v>
      </c>
      <c r="D540" s="24" t="s">
        <v>709</v>
      </c>
      <c r="E540" s="17" t="s">
        <v>805</v>
      </c>
      <c r="F540" s="17" t="s">
        <v>1226</v>
      </c>
    </row>
    <row r="541" spans="1:6" ht="15" customHeight="1" x14ac:dyDescent="0.25">
      <c r="A541" s="19" t="s">
        <v>623</v>
      </c>
      <c r="B541" s="19" t="s">
        <v>146</v>
      </c>
      <c r="C541" s="24" t="s">
        <v>1054</v>
      </c>
      <c r="D541" s="24" t="s">
        <v>709</v>
      </c>
      <c r="E541" s="17" t="s">
        <v>805</v>
      </c>
      <c r="F541" s="17" t="s">
        <v>1226</v>
      </c>
    </row>
    <row r="542" spans="1:6" ht="15" customHeight="1" x14ac:dyDescent="0.25">
      <c r="A542" s="19" t="s">
        <v>624</v>
      </c>
      <c r="B542" s="19" t="s">
        <v>145</v>
      </c>
      <c r="C542" s="27" t="s">
        <v>1013</v>
      </c>
      <c r="D542" s="24" t="s">
        <v>709</v>
      </c>
      <c r="E542" s="17" t="s">
        <v>805</v>
      </c>
      <c r="F542" s="17" t="s">
        <v>1226</v>
      </c>
    </row>
    <row r="543" spans="1:6" ht="15" customHeight="1" x14ac:dyDescent="0.25">
      <c r="A543" s="19" t="s">
        <v>625</v>
      </c>
      <c r="B543" s="19" t="s">
        <v>146</v>
      </c>
      <c r="C543" s="24" t="s">
        <v>1043</v>
      </c>
      <c r="D543" s="24" t="s">
        <v>709</v>
      </c>
      <c r="E543" s="17" t="s">
        <v>805</v>
      </c>
      <c r="F543" s="17" t="s">
        <v>1226</v>
      </c>
    </row>
    <row r="544" spans="1:6" ht="15" customHeight="1" x14ac:dyDescent="0.25">
      <c r="A544" s="19" t="s">
        <v>626</v>
      </c>
      <c r="B544" s="19" t="s">
        <v>146</v>
      </c>
      <c r="C544" s="24" t="s">
        <v>1047</v>
      </c>
      <c r="D544" s="24" t="s">
        <v>709</v>
      </c>
      <c r="E544" s="17" t="s">
        <v>805</v>
      </c>
      <c r="F544" s="17" t="s">
        <v>1226</v>
      </c>
    </row>
    <row r="545" spans="1:6" ht="15" customHeight="1" x14ac:dyDescent="0.25">
      <c r="A545" s="19" t="s">
        <v>627</v>
      </c>
      <c r="B545" s="19" t="s">
        <v>146</v>
      </c>
      <c r="C545" s="24" t="s">
        <v>1043</v>
      </c>
      <c r="D545" s="24" t="s">
        <v>709</v>
      </c>
      <c r="E545" s="17" t="s">
        <v>805</v>
      </c>
      <c r="F545" s="17" t="s">
        <v>1226</v>
      </c>
    </row>
    <row r="546" spans="1:6" ht="15" customHeight="1" x14ac:dyDescent="0.25">
      <c r="A546" s="19" t="s">
        <v>628</v>
      </c>
      <c r="B546" s="19" t="s">
        <v>146</v>
      </c>
      <c r="C546" s="24" t="s">
        <v>1043</v>
      </c>
      <c r="D546" s="24" t="s">
        <v>709</v>
      </c>
      <c r="E546" s="17" t="s">
        <v>805</v>
      </c>
      <c r="F546" s="17" t="s">
        <v>1226</v>
      </c>
    </row>
    <row r="547" spans="1:6" ht="15" customHeight="1" x14ac:dyDescent="0.25">
      <c r="A547" s="19" t="s">
        <v>629</v>
      </c>
      <c r="B547" s="19" t="s">
        <v>145</v>
      </c>
      <c r="C547" s="27" t="s">
        <v>784</v>
      </c>
      <c r="D547" s="24" t="s">
        <v>709</v>
      </c>
      <c r="E547" s="17" t="s">
        <v>805</v>
      </c>
      <c r="F547" s="17" t="s">
        <v>1226</v>
      </c>
    </row>
    <row r="548" spans="1:6" ht="15" customHeight="1" x14ac:dyDescent="0.25">
      <c r="A548" s="19" t="s">
        <v>630</v>
      </c>
      <c r="B548" s="19" t="s">
        <v>146</v>
      </c>
      <c r="C548" s="24" t="s">
        <v>1043</v>
      </c>
      <c r="D548" s="24" t="s">
        <v>709</v>
      </c>
      <c r="E548" s="17" t="s">
        <v>805</v>
      </c>
      <c r="F548" s="17" t="s">
        <v>1226</v>
      </c>
    </row>
    <row r="549" spans="1:6" ht="15" customHeight="1" x14ac:dyDescent="0.25">
      <c r="A549" s="19" t="s">
        <v>631</v>
      </c>
      <c r="B549" s="19" t="s">
        <v>146</v>
      </c>
      <c r="C549" s="24" t="s">
        <v>1043</v>
      </c>
      <c r="D549" s="24" t="s">
        <v>544</v>
      </c>
      <c r="E549" s="17" t="s">
        <v>955</v>
      </c>
      <c r="F549" s="17" t="s">
        <v>1227</v>
      </c>
    </row>
    <row r="550" spans="1:6" ht="15" customHeight="1" x14ac:dyDescent="0.25">
      <c r="A550" s="19" t="s">
        <v>632</v>
      </c>
      <c r="B550" s="19" t="s">
        <v>146</v>
      </c>
      <c r="C550" s="24" t="s">
        <v>1055</v>
      </c>
      <c r="D550" s="24" t="s">
        <v>544</v>
      </c>
      <c r="E550" s="17" t="s">
        <v>955</v>
      </c>
      <c r="F550" s="17" t="s">
        <v>1227</v>
      </c>
    </row>
    <row r="551" spans="1:6" ht="15" customHeight="1" x14ac:dyDescent="0.25">
      <c r="A551" s="19" t="s">
        <v>633</v>
      </c>
      <c r="B551" s="19" t="s">
        <v>146</v>
      </c>
      <c r="C551" s="24" t="s">
        <v>1052</v>
      </c>
      <c r="D551" s="24" t="s">
        <v>544</v>
      </c>
      <c r="E551" s="17" t="s">
        <v>955</v>
      </c>
      <c r="F551" s="17" t="s">
        <v>1227</v>
      </c>
    </row>
    <row r="552" spans="1:6" ht="15" customHeight="1" x14ac:dyDescent="0.25">
      <c r="A552" s="19" t="s">
        <v>634</v>
      </c>
      <c r="B552" s="19" t="s">
        <v>146</v>
      </c>
      <c r="C552" s="24" t="s">
        <v>1043</v>
      </c>
      <c r="D552" s="24" t="s">
        <v>544</v>
      </c>
      <c r="E552" s="17" t="s">
        <v>955</v>
      </c>
      <c r="F552" s="17" t="s">
        <v>1227</v>
      </c>
    </row>
    <row r="553" spans="1:6" ht="15" customHeight="1" x14ac:dyDescent="0.25">
      <c r="A553" s="19" t="s">
        <v>635</v>
      </c>
      <c r="B553" s="19" t="s">
        <v>146</v>
      </c>
      <c r="C553" s="24" t="s">
        <v>1056</v>
      </c>
      <c r="D553" s="24" t="s">
        <v>544</v>
      </c>
      <c r="E553" s="17" t="s">
        <v>955</v>
      </c>
      <c r="F553" s="17" t="s">
        <v>1227</v>
      </c>
    </row>
    <row r="554" spans="1:6" ht="15" customHeight="1" x14ac:dyDescent="0.25">
      <c r="A554" s="19" t="s">
        <v>636</v>
      </c>
      <c r="B554" s="19" t="s">
        <v>145</v>
      </c>
      <c r="C554" s="24" t="s">
        <v>1067</v>
      </c>
      <c r="D554" s="24" t="s">
        <v>544</v>
      </c>
      <c r="E554" s="17" t="s">
        <v>955</v>
      </c>
      <c r="F554" s="17" t="s">
        <v>1227</v>
      </c>
    </row>
    <row r="555" spans="1:6" ht="15" customHeight="1" x14ac:dyDescent="0.25">
      <c r="A555" s="19" t="s">
        <v>637</v>
      </c>
      <c r="B555" s="19" t="s">
        <v>146</v>
      </c>
      <c r="C555" s="24" t="s">
        <v>1057</v>
      </c>
      <c r="D555" s="24" t="s">
        <v>544</v>
      </c>
      <c r="E555" s="17" t="s">
        <v>955</v>
      </c>
      <c r="F555" s="17" t="s">
        <v>1227</v>
      </c>
    </row>
    <row r="556" spans="1:6" ht="15" customHeight="1" x14ac:dyDescent="0.25">
      <c r="A556" s="19" t="s">
        <v>638</v>
      </c>
      <c r="B556" s="19" t="s">
        <v>146</v>
      </c>
      <c r="C556" s="24" t="s">
        <v>1057</v>
      </c>
      <c r="D556" s="24" t="s">
        <v>544</v>
      </c>
      <c r="E556" s="17" t="s">
        <v>955</v>
      </c>
      <c r="F556" s="17" t="s">
        <v>1227</v>
      </c>
    </row>
    <row r="557" spans="1:6" ht="15" customHeight="1" x14ac:dyDescent="0.25">
      <c r="A557" s="19" t="s">
        <v>639</v>
      </c>
      <c r="B557" s="19" t="s">
        <v>146</v>
      </c>
      <c r="C557" s="24" t="s">
        <v>1007</v>
      </c>
      <c r="D557" s="24" t="s">
        <v>544</v>
      </c>
      <c r="E557" s="17" t="s">
        <v>955</v>
      </c>
      <c r="F557" s="17" t="s">
        <v>1227</v>
      </c>
    </row>
    <row r="558" spans="1:6" ht="15" customHeight="1" x14ac:dyDescent="0.25">
      <c r="A558" s="19" t="s">
        <v>640</v>
      </c>
      <c r="B558" s="19" t="s">
        <v>145</v>
      </c>
      <c r="C558" s="24" t="s">
        <v>1067</v>
      </c>
      <c r="D558" s="24" t="s">
        <v>544</v>
      </c>
      <c r="E558" s="17" t="s">
        <v>955</v>
      </c>
      <c r="F558" s="17" t="s">
        <v>1227</v>
      </c>
    </row>
    <row r="559" spans="1:6" ht="15" customHeight="1" x14ac:dyDescent="0.25">
      <c r="A559" s="11" t="s">
        <v>641</v>
      </c>
      <c r="B559" s="11" t="s">
        <v>145</v>
      </c>
      <c r="C559" s="24" t="s">
        <v>1005</v>
      </c>
      <c r="D559" s="24" t="s">
        <v>544</v>
      </c>
      <c r="E559" s="17" t="s">
        <v>955</v>
      </c>
      <c r="F559" s="17" t="s">
        <v>1227</v>
      </c>
    </row>
    <row r="560" spans="1:6" ht="15" customHeight="1" x14ac:dyDescent="0.25">
      <c r="A560" s="11" t="s">
        <v>642</v>
      </c>
      <c r="B560" s="11" t="s">
        <v>146</v>
      </c>
      <c r="C560" s="24" t="s">
        <v>1043</v>
      </c>
      <c r="D560" s="24" t="s">
        <v>544</v>
      </c>
      <c r="E560" s="17" t="s">
        <v>955</v>
      </c>
      <c r="F560" s="17" t="s">
        <v>1227</v>
      </c>
    </row>
    <row r="561" spans="1:6" ht="14.25" customHeight="1" x14ac:dyDescent="0.25">
      <c r="A561" s="11" t="s">
        <v>643</v>
      </c>
      <c r="B561" s="11" t="s">
        <v>145</v>
      </c>
      <c r="C561" s="24" t="s">
        <v>1068</v>
      </c>
      <c r="D561" s="24" t="s">
        <v>544</v>
      </c>
      <c r="E561" s="17" t="s">
        <v>955</v>
      </c>
      <c r="F561" s="17" t="s">
        <v>1227</v>
      </c>
    </row>
    <row r="562" spans="1:6" ht="15" customHeight="1" x14ac:dyDescent="0.25">
      <c r="A562" s="11" t="s">
        <v>644</v>
      </c>
      <c r="B562" s="11" t="s">
        <v>146</v>
      </c>
      <c r="C562" s="24" t="s">
        <v>1012</v>
      </c>
      <c r="D562" s="24" t="s">
        <v>544</v>
      </c>
      <c r="E562" s="17" t="s">
        <v>955</v>
      </c>
      <c r="F562" s="17" t="s">
        <v>1227</v>
      </c>
    </row>
    <row r="563" spans="1:6" ht="15" customHeight="1" x14ac:dyDescent="0.25">
      <c r="A563" s="11" t="s">
        <v>645</v>
      </c>
      <c r="B563" s="11" t="s">
        <v>146</v>
      </c>
      <c r="C563" s="24" t="s">
        <v>1056</v>
      </c>
      <c r="D563" s="24" t="s">
        <v>544</v>
      </c>
      <c r="E563" s="17" t="s">
        <v>955</v>
      </c>
      <c r="F563" s="17" t="s">
        <v>1227</v>
      </c>
    </row>
    <row r="564" spans="1:6" x14ac:dyDescent="0.25">
      <c r="A564" s="11" t="s">
        <v>646</v>
      </c>
      <c r="B564" s="11" t="s">
        <v>146</v>
      </c>
      <c r="C564" s="24" t="s">
        <v>1043</v>
      </c>
      <c r="D564" s="24" t="s">
        <v>544</v>
      </c>
      <c r="E564" s="17" t="s">
        <v>955</v>
      </c>
      <c r="F564" s="17" t="s">
        <v>1227</v>
      </c>
    </row>
    <row r="565" spans="1:6" x14ac:dyDescent="0.25">
      <c r="A565" s="11" t="s">
        <v>647</v>
      </c>
      <c r="B565" s="11" t="s">
        <v>146</v>
      </c>
      <c r="C565" s="24" t="s">
        <v>1043</v>
      </c>
      <c r="D565" s="24" t="s">
        <v>544</v>
      </c>
      <c r="E565" s="17" t="s">
        <v>955</v>
      </c>
      <c r="F565" s="17" t="s">
        <v>1227</v>
      </c>
    </row>
    <row r="566" spans="1:6" s="11" customFormat="1" x14ac:dyDescent="0.25">
      <c r="A566" s="11" t="s">
        <v>648</v>
      </c>
      <c r="B566" s="11" t="s">
        <v>146</v>
      </c>
      <c r="C566" s="24" t="s">
        <v>1043</v>
      </c>
      <c r="D566" s="24" t="s">
        <v>1597</v>
      </c>
      <c r="E566" s="11" t="s">
        <v>1825</v>
      </c>
      <c r="F566" s="17" t="s">
        <v>1226</v>
      </c>
    </row>
    <row r="567" spans="1:6" s="11" customFormat="1" x14ac:dyDescent="0.25">
      <c r="A567" s="11" t="s">
        <v>649</v>
      </c>
      <c r="B567" s="11" t="s">
        <v>146</v>
      </c>
      <c r="C567" s="24" t="s">
        <v>1043</v>
      </c>
      <c r="D567" s="24" t="s">
        <v>1597</v>
      </c>
      <c r="E567" s="11" t="s">
        <v>1825</v>
      </c>
      <c r="F567" s="17" t="s">
        <v>1226</v>
      </c>
    </row>
    <row r="568" spans="1:6" s="11" customFormat="1" x14ac:dyDescent="0.25">
      <c r="A568" s="11" t="s">
        <v>650</v>
      </c>
      <c r="B568" s="11" t="s">
        <v>146</v>
      </c>
      <c r="C568" s="24" t="s">
        <v>1058</v>
      </c>
      <c r="D568" s="24" t="s">
        <v>1597</v>
      </c>
      <c r="E568" s="11" t="s">
        <v>1825</v>
      </c>
      <c r="F568" s="17" t="s">
        <v>1226</v>
      </c>
    </row>
    <row r="569" spans="1:6" s="11" customFormat="1" x14ac:dyDescent="0.25">
      <c r="A569" s="11" t="s">
        <v>651</v>
      </c>
      <c r="B569" s="11" t="s">
        <v>146</v>
      </c>
      <c r="C569" s="27" t="s">
        <v>1059</v>
      </c>
      <c r="D569" s="24" t="s">
        <v>1597</v>
      </c>
      <c r="E569" s="11" t="s">
        <v>1825</v>
      </c>
      <c r="F569" s="17" t="s">
        <v>1226</v>
      </c>
    </row>
    <row r="570" spans="1:6" s="11" customFormat="1" x14ac:dyDescent="0.25">
      <c r="A570" s="11" t="s">
        <v>652</v>
      </c>
      <c r="B570" s="11" t="s">
        <v>146</v>
      </c>
      <c r="C570" s="24" t="s">
        <v>1007</v>
      </c>
      <c r="D570" s="24" t="s">
        <v>1597</v>
      </c>
      <c r="E570" s="11" t="s">
        <v>1825</v>
      </c>
      <c r="F570" s="17" t="s">
        <v>1226</v>
      </c>
    </row>
    <row r="571" spans="1:6" s="11" customFormat="1" x14ac:dyDescent="0.25">
      <c r="A571" s="11" t="s">
        <v>653</v>
      </c>
      <c r="B571" s="11" t="s">
        <v>146</v>
      </c>
      <c r="C571" s="24" t="s">
        <v>1043</v>
      </c>
      <c r="D571" s="24" t="s">
        <v>1597</v>
      </c>
      <c r="E571" s="11" t="s">
        <v>1825</v>
      </c>
      <c r="F571" s="17" t="s">
        <v>1226</v>
      </c>
    </row>
    <row r="572" spans="1:6" s="11" customFormat="1" x14ac:dyDescent="0.25">
      <c r="A572" s="11" t="s">
        <v>654</v>
      </c>
      <c r="B572" s="11" t="s">
        <v>146</v>
      </c>
      <c r="C572" s="27" t="s">
        <v>1060</v>
      </c>
      <c r="D572" s="24" t="s">
        <v>1597</v>
      </c>
      <c r="E572" s="11" t="s">
        <v>1825</v>
      </c>
      <c r="F572" s="17" t="s">
        <v>1226</v>
      </c>
    </row>
    <row r="573" spans="1:6" s="11" customFormat="1" x14ac:dyDescent="0.25">
      <c r="A573" s="11" t="s">
        <v>655</v>
      </c>
      <c r="B573" s="11" t="s">
        <v>146</v>
      </c>
      <c r="C573" s="27" t="s">
        <v>1050</v>
      </c>
      <c r="D573" s="24" t="s">
        <v>1597</v>
      </c>
      <c r="E573" s="11" t="s">
        <v>1825</v>
      </c>
      <c r="F573" s="17" t="s">
        <v>1226</v>
      </c>
    </row>
    <row r="574" spans="1:6" s="11" customFormat="1" x14ac:dyDescent="0.25">
      <c r="A574" s="11" t="s">
        <v>656</v>
      </c>
      <c r="B574" s="11" t="s">
        <v>145</v>
      </c>
      <c r="C574" s="27" t="s">
        <v>1010</v>
      </c>
      <c r="D574" s="24" t="s">
        <v>1597</v>
      </c>
      <c r="E574" s="11" t="s">
        <v>1825</v>
      </c>
      <c r="F574" s="17" t="s">
        <v>1226</v>
      </c>
    </row>
    <row r="575" spans="1:6" s="11" customFormat="1" x14ac:dyDescent="0.25">
      <c r="A575" s="11" t="s">
        <v>657</v>
      </c>
      <c r="B575" s="11" t="s">
        <v>146</v>
      </c>
      <c r="C575" s="24" t="s">
        <v>1043</v>
      </c>
      <c r="D575" s="24" t="s">
        <v>1597</v>
      </c>
      <c r="E575" s="11" t="s">
        <v>1825</v>
      </c>
      <c r="F575" s="17" t="s">
        <v>1226</v>
      </c>
    </row>
    <row r="576" spans="1:6" s="11" customFormat="1" x14ac:dyDescent="0.25">
      <c r="A576" s="11" t="s">
        <v>658</v>
      </c>
      <c r="B576" s="11" t="s">
        <v>146</v>
      </c>
      <c r="C576" s="27" t="s">
        <v>885</v>
      </c>
      <c r="D576" s="24" t="s">
        <v>1597</v>
      </c>
      <c r="E576" s="11" t="s">
        <v>1825</v>
      </c>
      <c r="F576" s="17" t="s">
        <v>1226</v>
      </c>
    </row>
    <row r="577" spans="1:6" s="11" customFormat="1" x14ac:dyDescent="0.25">
      <c r="A577" s="11" t="s">
        <v>659</v>
      </c>
      <c r="B577" s="11" t="s">
        <v>146</v>
      </c>
      <c r="C577" s="27" t="s">
        <v>1012</v>
      </c>
      <c r="D577" s="27" t="s">
        <v>545</v>
      </c>
      <c r="E577" s="19" t="s">
        <v>809</v>
      </c>
      <c r="F577" s="17" t="s">
        <v>1226</v>
      </c>
    </row>
    <row r="578" spans="1:6" s="11" customFormat="1" x14ac:dyDescent="0.25">
      <c r="A578" s="11" t="s">
        <v>660</v>
      </c>
      <c r="B578" s="11" t="s">
        <v>146</v>
      </c>
      <c r="C578" s="24" t="s">
        <v>1043</v>
      </c>
      <c r="D578" s="27" t="s">
        <v>545</v>
      </c>
      <c r="E578" s="19" t="s">
        <v>809</v>
      </c>
      <c r="F578" s="17" t="s">
        <v>1226</v>
      </c>
    </row>
    <row r="579" spans="1:6" s="11" customFormat="1" x14ac:dyDescent="0.25">
      <c r="A579" s="11" t="s">
        <v>661</v>
      </c>
      <c r="B579" s="11" t="s">
        <v>145</v>
      </c>
      <c r="C579" s="27" t="s">
        <v>784</v>
      </c>
      <c r="D579" s="27" t="s">
        <v>545</v>
      </c>
      <c r="E579" s="19" t="s">
        <v>809</v>
      </c>
      <c r="F579" s="17" t="s">
        <v>1226</v>
      </c>
    </row>
    <row r="580" spans="1:6" s="11" customFormat="1" x14ac:dyDescent="0.25">
      <c r="A580" s="11" t="s">
        <v>662</v>
      </c>
      <c r="B580" s="11" t="s">
        <v>145</v>
      </c>
      <c r="C580" s="27" t="s">
        <v>1069</v>
      </c>
      <c r="D580" s="27" t="s">
        <v>545</v>
      </c>
      <c r="E580" s="19" t="s">
        <v>809</v>
      </c>
      <c r="F580" s="17" t="s">
        <v>1226</v>
      </c>
    </row>
    <row r="581" spans="1:6" s="11" customFormat="1" x14ac:dyDescent="0.25">
      <c r="A581" s="11" t="s">
        <v>663</v>
      </c>
      <c r="B581" s="11" t="s">
        <v>145</v>
      </c>
      <c r="C581" s="27" t="s">
        <v>1060</v>
      </c>
      <c r="D581" s="27" t="s">
        <v>545</v>
      </c>
      <c r="E581" s="19" t="s">
        <v>809</v>
      </c>
      <c r="F581" s="17" t="s">
        <v>1226</v>
      </c>
    </row>
    <row r="582" spans="1:6" s="11" customFormat="1" x14ac:dyDescent="0.25">
      <c r="A582" s="11" t="s">
        <v>664</v>
      </c>
      <c r="B582" s="11" t="s">
        <v>146</v>
      </c>
      <c r="C582" s="24" t="s">
        <v>1043</v>
      </c>
      <c r="D582" s="27" t="s">
        <v>545</v>
      </c>
      <c r="E582" s="19" t="s">
        <v>809</v>
      </c>
      <c r="F582" s="17" t="s">
        <v>1226</v>
      </c>
    </row>
    <row r="583" spans="1:6" s="11" customFormat="1" x14ac:dyDescent="0.25">
      <c r="A583" s="11" t="s">
        <v>665</v>
      </c>
      <c r="B583" s="11" t="s">
        <v>146</v>
      </c>
      <c r="C583" s="27" t="s">
        <v>1050</v>
      </c>
      <c r="D583" s="27" t="s">
        <v>545</v>
      </c>
      <c r="E583" s="19" t="s">
        <v>809</v>
      </c>
      <c r="F583" s="17" t="s">
        <v>1226</v>
      </c>
    </row>
    <row r="584" spans="1:6" s="11" customFormat="1" x14ac:dyDescent="0.25">
      <c r="A584" s="11" t="s">
        <v>666</v>
      </c>
      <c r="B584" s="11" t="s">
        <v>146</v>
      </c>
      <c r="C584" s="24" t="s">
        <v>1043</v>
      </c>
      <c r="D584" s="27" t="s">
        <v>545</v>
      </c>
      <c r="E584" s="19" t="s">
        <v>809</v>
      </c>
      <c r="F584" s="17" t="s">
        <v>1226</v>
      </c>
    </row>
    <row r="585" spans="1:6" s="11" customFormat="1" x14ac:dyDescent="0.25">
      <c r="A585" s="11" t="s">
        <v>667</v>
      </c>
      <c r="B585" s="11" t="s">
        <v>146</v>
      </c>
      <c r="C585" s="24" t="s">
        <v>1056</v>
      </c>
      <c r="D585" s="27" t="s">
        <v>545</v>
      </c>
      <c r="E585" s="19" t="s">
        <v>809</v>
      </c>
      <c r="F585" s="17" t="s">
        <v>1226</v>
      </c>
    </row>
    <row r="586" spans="1:6" s="11" customFormat="1" x14ac:dyDescent="0.25">
      <c r="A586" s="11" t="s">
        <v>668</v>
      </c>
      <c r="B586" s="11" t="s">
        <v>146</v>
      </c>
      <c r="C586" s="24" t="s">
        <v>1056</v>
      </c>
      <c r="D586" s="27" t="s">
        <v>545</v>
      </c>
      <c r="E586" s="19" t="s">
        <v>809</v>
      </c>
      <c r="F586" s="17" t="s">
        <v>1226</v>
      </c>
    </row>
    <row r="587" spans="1:6" s="11" customFormat="1" x14ac:dyDescent="0.25">
      <c r="A587" s="11" t="s">
        <v>669</v>
      </c>
      <c r="B587" s="11" t="s">
        <v>146</v>
      </c>
      <c r="C587" s="24" t="s">
        <v>1056</v>
      </c>
      <c r="D587" s="27" t="s">
        <v>545</v>
      </c>
      <c r="E587" s="19" t="s">
        <v>809</v>
      </c>
      <c r="F587" s="17" t="s">
        <v>1226</v>
      </c>
    </row>
    <row r="588" spans="1:6" s="11" customFormat="1" x14ac:dyDescent="0.25">
      <c r="A588" s="11" t="s">
        <v>670</v>
      </c>
      <c r="B588" s="11" t="s">
        <v>145</v>
      </c>
      <c r="C588" s="27" t="s">
        <v>903</v>
      </c>
      <c r="D588" s="27" t="s">
        <v>545</v>
      </c>
      <c r="E588" s="19" t="s">
        <v>809</v>
      </c>
      <c r="F588" s="17" t="s">
        <v>1226</v>
      </c>
    </row>
    <row r="589" spans="1:6" s="11" customFormat="1" x14ac:dyDescent="0.25">
      <c r="A589" s="11" t="s">
        <v>671</v>
      </c>
      <c r="B589" s="11" t="s">
        <v>146</v>
      </c>
      <c r="C589" s="27" t="s">
        <v>1024</v>
      </c>
      <c r="D589" s="27" t="s">
        <v>545</v>
      </c>
      <c r="E589" s="19" t="s">
        <v>809</v>
      </c>
      <c r="F589" s="17" t="s">
        <v>1226</v>
      </c>
    </row>
    <row r="590" spans="1:6" s="11" customFormat="1" x14ac:dyDescent="0.25">
      <c r="A590" s="11">
        <v>3004</v>
      </c>
      <c r="B590" s="11" t="s">
        <v>146</v>
      </c>
      <c r="C590" s="27" t="s">
        <v>848</v>
      </c>
      <c r="D590" s="27" t="s">
        <v>546</v>
      </c>
      <c r="E590" s="19" t="s">
        <v>809</v>
      </c>
      <c r="F590" s="17" t="s">
        <v>1226</v>
      </c>
    </row>
    <row r="591" spans="1:6" s="11" customFormat="1" x14ac:dyDescent="0.25">
      <c r="A591" s="11">
        <v>3005</v>
      </c>
      <c r="B591" s="11" t="s">
        <v>145</v>
      </c>
      <c r="C591" s="27" t="s">
        <v>903</v>
      </c>
      <c r="D591" s="27" t="s">
        <v>546</v>
      </c>
      <c r="E591" s="19" t="s">
        <v>809</v>
      </c>
      <c r="F591" s="17" t="s">
        <v>1226</v>
      </c>
    </row>
    <row r="592" spans="1:6" s="11" customFormat="1" x14ac:dyDescent="0.25">
      <c r="A592" s="11">
        <v>3010</v>
      </c>
      <c r="B592" s="11" t="s">
        <v>146</v>
      </c>
      <c r="C592" s="24" t="s">
        <v>1057</v>
      </c>
      <c r="D592" s="27" t="s">
        <v>546</v>
      </c>
      <c r="E592" s="19" t="s">
        <v>809</v>
      </c>
      <c r="F592" s="17" t="s">
        <v>1226</v>
      </c>
    </row>
    <row r="593" spans="1:6" s="11" customFormat="1" x14ac:dyDescent="0.25">
      <c r="A593" s="11">
        <v>3011</v>
      </c>
      <c r="B593" s="11" t="s">
        <v>145</v>
      </c>
      <c r="C593" s="27" t="s">
        <v>837</v>
      </c>
      <c r="D593" s="27" t="s">
        <v>546</v>
      </c>
      <c r="E593" s="19" t="s">
        <v>809</v>
      </c>
      <c r="F593" s="17" t="s">
        <v>1226</v>
      </c>
    </row>
    <row r="594" spans="1:6" s="11" customFormat="1" x14ac:dyDescent="0.25">
      <c r="A594" s="11">
        <v>3013</v>
      </c>
      <c r="B594" s="11" t="s">
        <v>145</v>
      </c>
      <c r="C594" s="27" t="s">
        <v>837</v>
      </c>
      <c r="D594" s="27" t="s">
        <v>546</v>
      </c>
      <c r="E594" s="19" t="s">
        <v>809</v>
      </c>
      <c r="F594" s="17" t="s">
        <v>1226</v>
      </c>
    </row>
    <row r="595" spans="1:6" s="11" customFormat="1" x14ac:dyDescent="0.25">
      <c r="A595" s="11" t="s">
        <v>672</v>
      </c>
      <c r="B595" s="11" t="s">
        <v>146</v>
      </c>
      <c r="C595" s="27" t="s">
        <v>1061</v>
      </c>
      <c r="D595" s="27" t="s">
        <v>546</v>
      </c>
      <c r="E595" s="19" t="s">
        <v>809</v>
      </c>
      <c r="F595" s="17" t="s">
        <v>1226</v>
      </c>
    </row>
    <row r="596" spans="1:6" s="11" customFormat="1" x14ac:dyDescent="0.25">
      <c r="A596" s="11">
        <v>3021</v>
      </c>
      <c r="B596" s="11" t="s">
        <v>146</v>
      </c>
      <c r="C596" s="24" t="s">
        <v>1043</v>
      </c>
      <c r="D596" s="27" t="s">
        <v>546</v>
      </c>
      <c r="E596" s="19" t="s">
        <v>809</v>
      </c>
      <c r="F596" s="17" t="s">
        <v>1226</v>
      </c>
    </row>
    <row r="597" spans="1:6" s="11" customFormat="1" x14ac:dyDescent="0.25">
      <c r="A597" s="11">
        <v>3022</v>
      </c>
      <c r="B597" s="11" t="s">
        <v>146</v>
      </c>
      <c r="C597" s="24" t="s">
        <v>1062</v>
      </c>
      <c r="D597" s="27" t="s">
        <v>546</v>
      </c>
      <c r="E597" s="19" t="s">
        <v>809</v>
      </c>
      <c r="F597" s="17" t="s">
        <v>1226</v>
      </c>
    </row>
    <row r="598" spans="1:6" s="11" customFormat="1" x14ac:dyDescent="0.25">
      <c r="A598" s="11">
        <v>3024</v>
      </c>
      <c r="B598" s="11" t="s">
        <v>146</v>
      </c>
      <c r="C598" s="24" t="s">
        <v>1043</v>
      </c>
      <c r="D598" s="27" t="s">
        <v>546</v>
      </c>
      <c r="E598" s="19" t="s">
        <v>809</v>
      </c>
      <c r="F598" s="17" t="s">
        <v>1226</v>
      </c>
    </row>
    <row r="599" spans="1:6" s="11" customFormat="1" x14ac:dyDescent="0.25">
      <c r="A599" s="11" t="s">
        <v>673</v>
      </c>
      <c r="B599" s="11" t="s">
        <v>146</v>
      </c>
      <c r="C599" s="24" t="s">
        <v>1043</v>
      </c>
      <c r="D599" s="27" t="s">
        <v>546</v>
      </c>
      <c r="E599" s="19" t="s">
        <v>809</v>
      </c>
      <c r="F599" s="17" t="s">
        <v>1226</v>
      </c>
    </row>
    <row r="600" spans="1:6" s="11" customFormat="1" x14ac:dyDescent="0.25">
      <c r="A600" s="11" t="s">
        <v>674</v>
      </c>
      <c r="B600" s="11" t="s">
        <v>145</v>
      </c>
      <c r="C600" s="27" t="s">
        <v>1070</v>
      </c>
      <c r="D600" s="27" t="s">
        <v>546</v>
      </c>
      <c r="E600" s="19" t="s">
        <v>809</v>
      </c>
      <c r="F600" s="17" t="s">
        <v>1226</v>
      </c>
    </row>
    <row r="601" spans="1:6" s="11" customFormat="1" x14ac:dyDescent="0.25">
      <c r="A601" s="11" t="s">
        <v>675</v>
      </c>
      <c r="B601" s="11" t="s">
        <v>145</v>
      </c>
      <c r="C601" s="27" t="s">
        <v>852</v>
      </c>
      <c r="D601" s="27" t="s">
        <v>546</v>
      </c>
      <c r="E601" s="19" t="s">
        <v>809</v>
      </c>
      <c r="F601" s="17" t="s">
        <v>1226</v>
      </c>
    </row>
    <row r="602" spans="1:6" s="11" customFormat="1" x14ac:dyDescent="0.25">
      <c r="A602" s="11">
        <v>3035</v>
      </c>
      <c r="B602" s="11" t="s">
        <v>145</v>
      </c>
      <c r="C602" s="27" t="s">
        <v>1041</v>
      </c>
      <c r="D602" s="27" t="s">
        <v>546</v>
      </c>
      <c r="E602" s="19" t="s">
        <v>809</v>
      </c>
      <c r="F602" s="17" t="s">
        <v>1226</v>
      </c>
    </row>
    <row r="603" spans="1:6" s="11" customFormat="1" x14ac:dyDescent="0.25">
      <c r="A603" s="11" t="s">
        <v>676</v>
      </c>
      <c r="B603" s="11" t="s">
        <v>145</v>
      </c>
      <c r="C603" s="24" t="s">
        <v>1043</v>
      </c>
      <c r="D603" s="27" t="s">
        <v>546</v>
      </c>
      <c r="E603" s="19" t="s">
        <v>809</v>
      </c>
      <c r="F603" s="17" t="s">
        <v>1226</v>
      </c>
    </row>
    <row r="604" spans="1:6" s="11" customFormat="1" x14ac:dyDescent="0.25">
      <c r="A604" s="11">
        <v>3049</v>
      </c>
      <c r="B604" s="11" t="s">
        <v>146</v>
      </c>
      <c r="C604" s="24" t="s">
        <v>1043</v>
      </c>
      <c r="D604" s="27" t="s">
        <v>546</v>
      </c>
      <c r="E604" s="19" t="s">
        <v>809</v>
      </c>
      <c r="F604" s="17" t="s">
        <v>1226</v>
      </c>
    </row>
    <row r="605" spans="1:6" s="11" customFormat="1" x14ac:dyDescent="0.25">
      <c r="A605" s="11" t="s">
        <v>677</v>
      </c>
      <c r="B605" s="11" t="s">
        <v>145</v>
      </c>
      <c r="C605" s="27" t="s">
        <v>837</v>
      </c>
      <c r="D605" s="27" t="s">
        <v>546</v>
      </c>
      <c r="E605" s="19" t="s">
        <v>809</v>
      </c>
      <c r="F605" s="17" t="s">
        <v>1226</v>
      </c>
    </row>
    <row r="606" spans="1:6" s="11" customFormat="1" x14ac:dyDescent="0.25">
      <c r="A606" s="11">
        <v>3055</v>
      </c>
      <c r="B606" s="11" t="s">
        <v>146</v>
      </c>
      <c r="C606" s="24" t="s">
        <v>1043</v>
      </c>
      <c r="D606" s="27" t="s">
        <v>546</v>
      </c>
      <c r="E606" s="19" t="s">
        <v>809</v>
      </c>
      <c r="F606" s="17" t="s">
        <v>1226</v>
      </c>
    </row>
    <row r="607" spans="1:6" s="11" customFormat="1" x14ac:dyDescent="0.25">
      <c r="A607" s="11">
        <v>3056</v>
      </c>
      <c r="B607" s="11" t="s">
        <v>146</v>
      </c>
      <c r="C607" s="24" t="s">
        <v>1043</v>
      </c>
      <c r="D607" s="27" t="s">
        <v>546</v>
      </c>
      <c r="E607" s="19" t="s">
        <v>809</v>
      </c>
      <c r="F607" s="17" t="s">
        <v>1226</v>
      </c>
    </row>
    <row r="608" spans="1:6" s="11" customFormat="1" x14ac:dyDescent="0.25">
      <c r="A608" s="11">
        <v>6225</v>
      </c>
      <c r="B608" s="11" t="s">
        <v>145</v>
      </c>
      <c r="C608" s="27" t="s">
        <v>903</v>
      </c>
      <c r="D608" s="16" t="s">
        <v>587</v>
      </c>
      <c r="E608" s="22" t="s">
        <v>811</v>
      </c>
      <c r="F608" s="17" t="s">
        <v>1226</v>
      </c>
    </row>
    <row r="609" spans="1:6" s="11" customFormat="1" x14ac:dyDescent="0.25">
      <c r="A609" s="11">
        <v>6229</v>
      </c>
      <c r="B609" s="11" t="s">
        <v>146</v>
      </c>
      <c r="C609" s="24" t="s">
        <v>1043</v>
      </c>
      <c r="D609" s="16" t="s">
        <v>587</v>
      </c>
      <c r="E609" s="22" t="s">
        <v>811</v>
      </c>
      <c r="F609" s="17" t="s">
        <v>1226</v>
      </c>
    </row>
    <row r="610" spans="1:6" s="11" customFormat="1" x14ac:dyDescent="0.25">
      <c r="A610" s="11">
        <v>6237</v>
      </c>
      <c r="B610" s="11" t="s">
        <v>146</v>
      </c>
      <c r="C610" s="24" t="s">
        <v>1043</v>
      </c>
      <c r="D610" s="16" t="s">
        <v>587</v>
      </c>
      <c r="E610" s="22" t="s">
        <v>811</v>
      </c>
      <c r="F610" s="17" t="s">
        <v>1226</v>
      </c>
    </row>
    <row r="611" spans="1:6" s="11" customFormat="1" x14ac:dyDescent="0.25">
      <c r="A611" s="11">
        <v>6320</v>
      </c>
      <c r="B611" s="11" t="s">
        <v>146</v>
      </c>
      <c r="C611" s="24" t="s">
        <v>1056</v>
      </c>
      <c r="D611" s="16" t="s">
        <v>587</v>
      </c>
      <c r="E611" s="22" t="s">
        <v>811</v>
      </c>
      <c r="F611" s="17" t="s">
        <v>1226</v>
      </c>
    </row>
    <row r="612" spans="1:6" s="11" customFormat="1" x14ac:dyDescent="0.25">
      <c r="A612" s="11">
        <v>6330</v>
      </c>
      <c r="B612" s="11" t="s">
        <v>146</v>
      </c>
      <c r="C612" s="24" t="s">
        <v>1043</v>
      </c>
      <c r="D612" s="16" t="s">
        <v>587</v>
      </c>
      <c r="E612" s="22" t="s">
        <v>811</v>
      </c>
      <c r="F612" s="17" t="s">
        <v>1226</v>
      </c>
    </row>
    <row r="613" spans="1:6" s="11" customFormat="1" x14ac:dyDescent="0.25">
      <c r="A613" s="11">
        <v>6367</v>
      </c>
      <c r="B613" s="11" t="s">
        <v>146</v>
      </c>
      <c r="C613" s="24" t="s">
        <v>1043</v>
      </c>
      <c r="D613" s="16" t="s">
        <v>587</v>
      </c>
      <c r="E613" s="22" t="s">
        <v>811</v>
      </c>
      <c r="F613" s="17" t="s">
        <v>1226</v>
      </c>
    </row>
    <row r="614" spans="1:6" s="11" customFormat="1" x14ac:dyDescent="0.25">
      <c r="A614" s="11">
        <v>6372</v>
      </c>
      <c r="B614" s="11" t="s">
        <v>145</v>
      </c>
      <c r="C614" s="27" t="s">
        <v>1013</v>
      </c>
      <c r="D614" s="16" t="s">
        <v>587</v>
      </c>
      <c r="E614" s="22" t="s">
        <v>811</v>
      </c>
      <c r="F614" s="17" t="s">
        <v>1226</v>
      </c>
    </row>
    <row r="615" spans="1:6" s="11" customFormat="1" x14ac:dyDescent="0.25">
      <c r="A615" s="11" t="s">
        <v>761</v>
      </c>
      <c r="B615" s="11" t="s">
        <v>145</v>
      </c>
      <c r="C615" s="27" t="s">
        <v>784</v>
      </c>
      <c r="D615" s="16" t="s">
        <v>732</v>
      </c>
      <c r="E615" s="11" t="s">
        <v>804</v>
      </c>
      <c r="F615" s="22" t="s">
        <v>704</v>
      </c>
    </row>
    <row r="616" spans="1:6" s="11" customFormat="1" x14ac:dyDescent="0.25">
      <c r="A616" s="11" t="s">
        <v>762</v>
      </c>
      <c r="B616" s="11" t="s">
        <v>146</v>
      </c>
      <c r="C616" s="27" t="s">
        <v>785</v>
      </c>
      <c r="D616" s="16" t="s">
        <v>1786</v>
      </c>
      <c r="E616" s="11" t="s">
        <v>804</v>
      </c>
      <c r="F616" s="22" t="s">
        <v>704</v>
      </c>
    </row>
    <row r="617" spans="1:6" s="11" customFormat="1" x14ac:dyDescent="0.25">
      <c r="A617" s="11" t="s">
        <v>763</v>
      </c>
      <c r="B617" s="11" t="s">
        <v>146</v>
      </c>
      <c r="C617" s="27" t="s">
        <v>786</v>
      </c>
      <c r="D617" s="16" t="s">
        <v>732</v>
      </c>
      <c r="E617" s="11" t="s">
        <v>804</v>
      </c>
      <c r="F617" s="22" t="s">
        <v>704</v>
      </c>
    </row>
    <row r="618" spans="1:6" s="11" customFormat="1" x14ac:dyDescent="0.25">
      <c r="A618" s="11" t="s">
        <v>764</v>
      </c>
      <c r="B618" s="11" t="s">
        <v>146</v>
      </c>
      <c r="C618" s="27" t="s">
        <v>787</v>
      </c>
      <c r="D618" s="16" t="s">
        <v>732</v>
      </c>
      <c r="E618" s="11" t="s">
        <v>804</v>
      </c>
      <c r="F618" s="22" t="s">
        <v>704</v>
      </c>
    </row>
    <row r="619" spans="1:6" s="11" customFormat="1" x14ac:dyDescent="0.25">
      <c r="A619" s="11" t="s">
        <v>765</v>
      </c>
      <c r="B619" s="11" t="s">
        <v>145</v>
      </c>
      <c r="C619" s="27" t="s">
        <v>1027</v>
      </c>
      <c r="D619" s="16" t="s">
        <v>732</v>
      </c>
      <c r="E619" s="22" t="s">
        <v>810</v>
      </c>
      <c r="F619" s="22" t="s">
        <v>704</v>
      </c>
    </row>
    <row r="620" spans="1:6" s="11" customFormat="1" x14ac:dyDescent="0.25">
      <c r="A620" s="11" t="s">
        <v>766</v>
      </c>
      <c r="B620" s="11" t="s">
        <v>146</v>
      </c>
      <c r="C620" s="27" t="s">
        <v>1031</v>
      </c>
      <c r="D620" s="16" t="s">
        <v>722</v>
      </c>
      <c r="E620" s="22" t="s">
        <v>810</v>
      </c>
      <c r="F620" s="22" t="s">
        <v>704</v>
      </c>
    </row>
    <row r="621" spans="1:6" s="11" customFormat="1" x14ac:dyDescent="0.25">
      <c r="A621" s="11" t="s">
        <v>788</v>
      </c>
      <c r="B621" s="11" t="s">
        <v>146</v>
      </c>
      <c r="C621" s="27" t="s">
        <v>1032</v>
      </c>
      <c r="D621" s="27" t="s">
        <v>707</v>
      </c>
      <c r="E621" s="11" t="s">
        <v>802</v>
      </c>
      <c r="F621" s="22" t="s">
        <v>704</v>
      </c>
    </row>
    <row r="622" spans="1:6" s="11" customFormat="1" x14ac:dyDescent="0.25">
      <c r="A622" s="11" t="s">
        <v>789</v>
      </c>
      <c r="B622" s="11" t="s">
        <v>146</v>
      </c>
      <c r="C622" s="27" t="s">
        <v>840</v>
      </c>
      <c r="D622" s="27" t="s">
        <v>707</v>
      </c>
      <c r="E622" s="11" t="s">
        <v>802</v>
      </c>
      <c r="F622" s="22" t="s">
        <v>704</v>
      </c>
    </row>
    <row r="623" spans="1:6" s="11" customFormat="1" x14ac:dyDescent="0.25">
      <c r="A623" s="11" t="s">
        <v>790</v>
      </c>
      <c r="B623" s="11" t="s">
        <v>146</v>
      </c>
      <c r="C623" s="27" t="s">
        <v>1033</v>
      </c>
      <c r="D623" s="27" t="s">
        <v>707</v>
      </c>
      <c r="E623" s="11" t="s">
        <v>802</v>
      </c>
      <c r="F623" s="22" t="s">
        <v>704</v>
      </c>
    </row>
    <row r="624" spans="1:6" s="11" customFormat="1" x14ac:dyDescent="0.25">
      <c r="A624" s="11" t="s">
        <v>791</v>
      </c>
      <c r="B624" s="11" t="s">
        <v>146</v>
      </c>
      <c r="C624" s="27" t="s">
        <v>787</v>
      </c>
      <c r="D624" s="27" t="s">
        <v>707</v>
      </c>
      <c r="E624" s="11" t="s">
        <v>802</v>
      </c>
      <c r="F624" s="22" t="s">
        <v>704</v>
      </c>
    </row>
    <row r="625" spans="1:6" s="11" customFormat="1" x14ac:dyDescent="0.25">
      <c r="A625" s="11" t="s">
        <v>792</v>
      </c>
      <c r="B625" s="11" t="s">
        <v>146</v>
      </c>
      <c r="C625" s="27" t="s">
        <v>787</v>
      </c>
      <c r="D625" s="27" t="s">
        <v>707</v>
      </c>
      <c r="E625" s="11" t="s">
        <v>802</v>
      </c>
      <c r="F625" s="22" t="s">
        <v>704</v>
      </c>
    </row>
    <row r="626" spans="1:6" s="11" customFormat="1" x14ac:dyDescent="0.25">
      <c r="A626" s="11" t="s">
        <v>793</v>
      </c>
      <c r="B626" s="11" t="s">
        <v>146</v>
      </c>
      <c r="C626" s="27" t="s">
        <v>1031</v>
      </c>
      <c r="D626" s="27" t="s">
        <v>707</v>
      </c>
      <c r="E626" s="11" t="s">
        <v>802</v>
      </c>
      <c r="F626" s="22" t="s">
        <v>704</v>
      </c>
    </row>
    <row r="627" spans="1:6" s="11" customFormat="1" x14ac:dyDescent="0.25">
      <c r="A627" s="11" t="s">
        <v>794</v>
      </c>
      <c r="B627" s="11" t="s">
        <v>146</v>
      </c>
      <c r="C627" s="27" t="s">
        <v>787</v>
      </c>
      <c r="D627" s="27" t="s">
        <v>707</v>
      </c>
      <c r="E627" s="11" t="s">
        <v>802</v>
      </c>
      <c r="F627" s="22" t="s">
        <v>704</v>
      </c>
    </row>
    <row r="628" spans="1:6" s="11" customFormat="1" x14ac:dyDescent="0.25">
      <c r="A628" s="11" t="s">
        <v>795</v>
      </c>
      <c r="B628" s="11" t="s">
        <v>146</v>
      </c>
      <c r="C628" s="27" t="s">
        <v>785</v>
      </c>
      <c r="D628" s="27" t="s">
        <v>1827</v>
      </c>
      <c r="E628" s="22" t="s">
        <v>803</v>
      </c>
      <c r="F628" s="22" t="s">
        <v>704</v>
      </c>
    </row>
    <row r="629" spans="1:6" s="11" customFormat="1" x14ac:dyDescent="0.25">
      <c r="A629" s="11" t="s">
        <v>796</v>
      </c>
      <c r="B629" s="11" t="s">
        <v>146</v>
      </c>
      <c r="C629" s="27" t="s">
        <v>1031</v>
      </c>
      <c r="D629" s="27" t="s">
        <v>1827</v>
      </c>
      <c r="E629" s="22" t="s">
        <v>803</v>
      </c>
      <c r="F629" s="22" t="s">
        <v>704</v>
      </c>
    </row>
    <row r="630" spans="1:6" s="11" customFormat="1" x14ac:dyDescent="0.25">
      <c r="A630" s="11" t="s">
        <v>797</v>
      </c>
      <c r="B630" s="11" t="s">
        <v>146</v>
      </c>
      <c r="C630" s="27" t="s">
        <v>1028</v>
      </c>
      <c r="D630" s="27" t="s">
        <v>799</v>
      </c>
      <c r="E630" s="22" t="s">
        <v>803</v>
      </c>
      <c r="F630" s="22" t="s">
        <v>704</v>
      </c>
    </row>
    <row r="631" spans="1:6" s="11" customFormat="1" x14ac:dyDescent="0.25">
      <c r="A631" s="11" t="s">
        <v>798</v>
      </c>
      <c r="B631" s="11" t="s">
        <v>146</v>
      </c>
      <c r="C631" s="27" t="s">
        <v>787</v>
      </c>
      <c r="D631" s="27" t="s">
        <v>1599</v>
      </c>
      <c r="E631" s="22" t="s">
        <v>803</v>
      </c>
      <c r="F631" s="22" t="s">
        <v>704</v>
      </c>
    </row>
    <row r="632" spans="1:6" s="11" customFormat="1" x14ac:dyDescent="0.25">
      <c r="A632" s="11" t="s">
        <v>767</v>
      </c>
      <c r="B632" s="11" t="s">
        <v>146</v>
      </c>
      <c r="C632" s="27" t="s">
        <v>785</v>
      </c>
      <c r="D632" s="16" t="s">
        <v>712</v>
      </c>
      <c r="E632" s="22" t="s">
        <v>807</v>
      </c>
      <c r="F632" s="22" t="s">
        <v>704</v>
      </c>
    </row>
    <row r="633" spans="1:6" s="11" customFormat="1" x14ac:dyDescent="0.25">
      <c r="A633" s="11" t="s">
        <v>768</v>
      </c>
      <c r="B633" s="11" t="s">
        <v>146</v>
      </c>
      <c r="C633" s="27" t="s">
        <v>1031</v>
      </c>
      <c r="D633" s="16" t="s">
        <v>712</v>
      </c>
      <c r="E633" s="22" t="s">
        <v>807</v>
      </c>
      <c r="F633" s="22" t="s">
        <v>704</v>
      </c>
    </row>
    <row r="634" spans="1:6" s="11" customFormat="1" x14ac:dyDescent="0.25">
      <c r="A634" s="11" t="s">
        <v>769</v>
      </c>
      <c r="B634" s="11" t="s">
        <v>146</v>
      </c>
      <c r="C634" s="27" t="s">
        <v>787</v>
      </c>
      <c r="D634" s="16" t="s">
        <v>712</v>
      </c>
      <c r="E634" s="22" t="s">
        <v>807</v>
      </c>
      <c r="F634" s="22" t="s">
        <v>704</v>
      </c>
    </row>
    <row r="635" spans="1:6" s="11" customFormat="1" x14ac:dyDescent="0.25">
      <c r="A635" s="11" t="s">
        <v>770</v>
      </c>
      <c r="B635" s="11" t="s">
        <v>146</v>
      </c>
      <c r="C635" s="27" t="s">
        <v>1029</v>
      </c>
      <c r="D635" s="16" t="s">
        <v>712</v>
      </c>
      <c r="E635" s="22" t="s">
        <v>807</v>
      </c>
      <c r="F635" s="22" t="s">
        <v>704</v>
      </c>
    </row>
    <row r="636" spans="1:6" s="11" customFormat="1" x14ac:dyDescent="0.25">
      <c r="A636" s="11" t="s">
        <v>771</v>
      </c>
      <c r="B636" s="11" t="s">
        <v>146</v>
      </c>
      <c r="C636" s="27" t="s">
        <v>1031</v>
      </c>
      <c r="D636" s="16" t="s">
        <v>712</v>
      </c>
      <c r="E636" s="22" t="s">
        <v>807</v>
      </c>
      <c r="F636" s="22" t="s">
        <v>704</v>
      </c>
    </row>
    <row r="637" spans="1:6" s="11" customFormat="1" x14ac:dyDescent="0.25">
      <c r="A637" s="11" t="s">
        <v>772</v>
      </c>
      <c r="B637" s="11" t="s">
        <v>146</v>
      </c>
      <c r="C637" s="27" t="s">
        <v>1031</v>
      </c>
      <c r="D637" s="16" t="s">
        <v>712</v>
      </c>
      <c r="E637" s="22" t="s">
        <v>807</v>
      </c>
      <c r="F637" s="22" t="s">
        <v>704</v>
      </c>
    </row>
    <row r="638" spans="1:6" s="11" customFormat="1" x14ac:dyDescent="0.25">
      <c r="A638" s="11" t="s">
        <v>773</v>
      </c>
      <c r="B638" s="11" t="s">
        <v>146</v>
      </c>
      <c r="C638" s="27" t="s">
        <v>1030</v>
      </c>
      <c r="D638" s="16" t="s">
        <v>712</v>
      </c>
      <c r="E638" s="22" t="s">
        <v>807</v>
      </c>
      <c r="F638" s="22" t="s">
        <v>704</v>
      </c>
    </row>
    <row r="639" spans="1:6" s="11" customFormat="1" x14ac:dyDescent="0.25">
      <c r="A639" s="11" t="s">
        <v>774</v>
      </c>
      <c r="B639" s="11" t="s">
        <v>146</v>
      </c>
      <c r="C639" s="27" t="s">
        <v>1031</v>
      </c>
      <c r="D639" s="16" t="s">
        <v>712</v>
      </c>
      <c r="E639" s="22" t="s">
        <v>807</v>
      </c>
      <c r="F639" s="22" t="s">
        <v>704</v>
      </c>
    </row>
    <row r="640" spans="1:6" s="11" customFormat="1" x14ac:dyDescent="0.25">
      <c r="A640" s="11" t="s">
        <v>775</v>
      </c>
      <c r="B640" s="11" t="s">
        <v>146</v>
      </c>
      <c r="C640" s="27" t="s">
        <v>1033</v>
      </c>
      <c r="D640" s="27" t="s">
        <v>1785</v>
      </c>
      <c r="E640" s="22" t="s">
        <v>808</v>
      </c>
      <c r="F640" s="22" t="s">
        <v>704</v>
      </c>
    </row>
    <row r="641" spans="1:6" s="11" customFormat="1" x14ac:dyDescent="0.25">
      <c r="A641" s="11" t="s">
        <v>776</v>
      </c>
      <c r="B641" s="11" t="s">
        <v>146</v>
      </c>
      <c r="C641" s="27" t="s">
        <v>1033</v>
      </c>
      <c r="D641" s="27" t="s">
        <v>800</v>
      </c>
      <c r="E641" s="22" t="s">
        <v>808</v>
      </c>
      <c r="F641" s="22" t="s">
        <v>704</v>
      </c>
    </row>
    <row r="642" spans="1:6" s="11" customFormat="1" x14ac:dyDescent="0.25">
      <c r="A642" s="11" t="s">
        <v>777</v>
      </c>
      <c r="B642" s="11" t="s">
        <v>146</v>
      </c>
      <c r="C642" s="27" t="s">
        <v>1071</v>
      </c>
      <c r="D642" s="27" t="s">
        <v>801</v>
      </c>
      <c r="E642" s="22" t="s">
        <v>808</v>
      </c>
      <c r="F642" s="22" t="s">
        <v>704</v>
      </c>
    </row>
    <row r="643" spans="1:6" s="11" customFormat="1" x14ac:dyDescent="0.25">
      <c r="A643" s="11" t="s">
        <v>778</v>
      </c>
      <c r="B643" s="11" t="s">
        <v>146</v>
      </c>
      <c r="C643" s="27" t="s">
        <v>787</v>
      </c>
      <c r="D643" s="16" t="s">
        <v>722</v>
      </c>
      <c r="E643" s="22" t="s">
        <v>808</v>
      </c>
      <c r="F643" s="22" t="s">
        <v>704</v>
      </c>
    </row>
    <row r="644" spans="1:6" s="11" customFormat="1" x14ac:dyDescent="0.25">
      <c r="A644" s="11" t="s">
        <v>779</v>
      </c>
      <c r="B644" s="11" t="s">
        <v>146</v>
      </c>
      <c r="C644" s="27" t="s">
        <v>787</v>
      </c>
      <c r="D644" s="16" t="s">
        <v>722</v>
      </c>
      <c r="E644" s="22" t="s">
        <v>808</v>
      </c>
      <c r="F644" s="22" t="s">
        <v>704</v>
      </c>
    </row>
    <row r="645" spans="1:6" s="11" customFormat="1" x14ac:dyDescent="0.25">
      <c r="A645" s="11" t="s">
        <v>780</v>
      </c>
      <c r="B645" s="11" t="s">
        <v>146</v>
      </c>
      <c r="C645" s="27" t="s">
        <v>1031</v>
      </c>
      <c r="D645" s="27" t="s">
        <v>1599</v>
      </c>
      <c r="E645" s="22" t="s">
        <v>808</v>
      </c>
      <c r="F645" s="22" t="s">
        <v>704</v>
      </c>
    </row>
    <row r="646" spans="1:6" s="11" customFormat="1" x14ac:dyDescent="0.25">
      <c r="A646" s="11" t="s">
        <v>781</v>
      </c>
      <c r="B646" s="11" t="s">
        <v>146</v>
      </c>
      <c r="C646" s="27" t="s">
        <v>785</v>
      </c>
      <c r="D646" s="27" t="s">
        <v>1599</v>
      </c>
      <c r="E646" s="22" t="s">
        <v>808</v>
      </c>
      <c r="F646" s="22" t="s">
        <v>704</v>
      </c>
    </row>
    <row r="647" spans="1:6" s="11" customFormat="1" x14ac:dyDescent="0.25">
      <c r="A647" s="11" t="s">
        <v>782</v>
      </c>
      <c r="B647" s="11" t="s">
        <v>146</v>
      </c>
      <c r="C647" s="27" t="s">
        <v>1030</v>
      </c>
      <c r="D647" s="27" t="s">
        <v>1599</v>
      </c>
      <c r="E647" s="22" t="s">
        <v>808</v>
      </c>
      <c r="F647" s="22" t="s">
        <v>704</v>
      </c>
    </row>
    <row r="648" spans="1:6" s="11" customFormat="1" x14ac:dyDescent="0.25">
      <c r="A648" s="11" t="s">
        <v>783</v>
      </c>
      <c r="B648" s="11" t="s">
        <v>146</v>
      </c>
      <c r="C648" s="27" t="s">
        <v>1031</v>
      </c>
      <c r="D648" s="27" t="s">
        <v>1599</v>
      </c>
      <c r="E648" s="22" t="s">
        <v>808</v>
      </c>
      <c r="F648" s="22" t="s">
        <v>704</v>
      </c>
    </row>
    <row r="649" spans="1:6" x14ac:dyDescent="0.25">
      <c r="A649" s="34" t="s">
        <v>692</v>
      </c>
      <c r="F649" s="17"/>
    </row>
    <row r="650" spans="1:6" x14ac:dyDescent="0.25">
      <c r="A650" s="35" t="s">
        <v>1830</v>
      </c>
      <c r="B650" s="33"/>
      <c r="C650" s="33"/>
      <c r="D650" s="4"/>
      <c r="E650" s="8"/>
      <c r="F650" s="4"/>
    </row>
    <row r="651" spans="1:6" x14ac:dyDescent="0.25">
      <c r="A651" s="35" t="s">
        <v>1831</v>
      </c>
      <c r="B651" s="33"/>
      <c r="C651" s="33"/>
      <c r="D651" s="4"/>
      <c r="E651" s="8"/>
      <c r="F651" s="4"/>
    </row>
    <row r="652" spans="1:6" x14ac:dyDescent="0.25">
      <c r="A652" s="35" t="s">
        <v>1832</v>
      </c>
      <c r="B652" s="33"/>
      <c r="C652" s="33"/>
      <c r="D652" s="4"/>
      <c r="E652" s="8"/>
      <c r="F652" s="4"/>
    </row>
    <row r="653" spans="1:6" x14ac:dyDescent="0.25">
      <c r="A653" s="35" t="s">
        <v>1833</v>
      </c>
      <c r="B653" s="33"/>
      <c r="C653" s="33"/>
      <c r="D653" s="4"/>
      <c r="E653" s="8"/>
      <c r="F653" s="4"/>
    </row>
    <row r="654" spans="1:6" x14ac:dyDescent="0.25">
      <c r="A654" s="35" t="s">
        <v>1834</v>
      </c>
      <c r="B654" s="33"/>
      <c r="C654" s="33"/>
      <c r="D654" s="4"/>
      <c r="E654" s="8"/>
      <c r="F654" s="4"/>
    </row>
    <row r="655" spans="1:6" x14ac:dyDescent="0.25">
      <c r="A655" s="35" t="s">
        <v>1835</v>
      </c>
      <c r="B655" s="33"/>
      <c r="C655" s="33"/>
      <c r="D655" s="4"/>
      <c r="E655" s="8"/>
      <c r="F655" s="4"/>
    </row>
    <row r="656" spans="1:6" x14ac:dyDescent="0.25">
      <c r="A656" s="35" t="s">
        <v>1836</v>
      </c>
      <c r="B656" s="33"/>
      <c r="C656" s="33"/>
      <c r="D656" s="4"/>
      <c r="E656" s="8"/>
      <c r="F656" s="4"/>
    </row>
    <row r="657" spans="1:6" x14ac:dyDescent="0.25">
      <c r="A657" s="35" t="s">
        <v>1837</v>
      </c>
      <c r="B657" s="33"/>
      <c r="C657" s="33"/>
      <c r="D657" s="4"/>
      <c r="E657" s="8"/>
      <c r="F657" s="4"/>
    </row>
    <row r="658" spans="1:6" x14ac:dyDescent="0.25">
      <c r="A658" s="35" t="s">
        <v>1838</v>
      </c>
      <c r="B658" s="33"/>
      <c r="C658" s="33"/>
      <c r="D658" s="4"/>
      <c r="E658" s="8"/>
      <c r="F658" s="4"/>
    </row>
    <row r="659" spans="1:6" x14ac:dyDescent="0.25">
      <c r="A659" s="35" t="s">
        <v>1839</v>
      </c>
      <c r="B659" s="33"/>
      <c r="C659" s="33"/>
      <c r="D659" s="4"/>
      <c r="E659" s="8"/>
      <c r="F659" s="4"/>
    </row>
    <row r="660" spans="1:6" x14ac:dyDescent="0.25">
      <c r="A660" s="35" t="s">
        <v>1249</v>
      </c>
      <c r="B660" s="33"/>
      <c r="C660" s="33"/>
      <c r="D660" s="4"/>
      <c r="E660" s="8"/>
      <c r="F660" s="4"/>
    </row>
    <row r="661" spans="1:6" x14ac:dyDescent="0.25">
      <c r="A661" s="35" t="s">
        <v>1840</v>
      </c>
    </row>
    <row r="662" spans="1:6" x14ac:dyDescent="0.25">
      <c r="A662" s="35" t="s">
        <v>1841</v>
      </c>
    </row>
    <row r="663" spans="1:6" ht="12" customHeight="1" x14ac:dyDescent="0.25"/>
  </sheetData>
  <hyperlinks>
    <hyperlink ref="A168" r:id="rId1" display="6039@"/>
    <hyperlink ref="A650" r:id="rId2" display="https://doi.org/10.24215/18536387e004"/>
  </hyperlinks>
  <pageMargins left="0.7" right="0.7" top="0.75" bottom="0.75" header="0.3" footer="0.3"/>
  <pageSetup orientation="portrait" r:id="rId3"/>
  <ignoredErrors>
    <ignoredError sqref="A3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1"/>
  <sheetViews>
    <sheetView showGridLines="0" zoomScale="150" zoomScaleNormal="150" workbookViewId="0">
      <selection activeCell="E191" sqref="E191"/>
    </sheetView>
  </sheetViews>
  <sheetFormatPr baseColWidth="10" defaultColWidth="11.5546875" defaultRowHeight="12" x14ac:dyDescent="0.25"/>
  <cols>
    <col min="1" max="1" width="13" style="5" customWidth="1"/>
    <col min="2" max="2" width="18.88671875" style="5" customWidth="1"/>
    <col min="3" max="3" width="23.109375" style="5" customWidth="1"/>
    <col min="4" max="4" width="13" style="32" customWidth="1"/>
    <col min="5" max="5" width="26.6640625" style="32" customWidth="1"/>
    <col min="6" max="6" width="53.88671875" style="5" customWidth="1"/>
    <col min="7" max="7" width="21.44140625" style="5" customWidth="1"/>
    <col min="8" max="16384" width="11.5546875" style="5"/>
  </cols>
  <sheetData>
    <row r="1" spans="1:8" ht="13.8" x14ac:dyDescent="0.25">
      <c r="A1" s="46" t="s">
        <v>1843</v>
      </c>
      <c r="B1" s="26"/>
      <c r="C1" s="26"/>
      <c r="D1" s="17"/>
      <c r="E1" s="17"/>
    </row>
    <row r="2" spans="1:8" x14ac:dyDescent="0.25">
      <c r="A2" s="14" t="s">
        <v>0</v>
      </c>
      <c r="B2" s="14" t="s">
        <v>225</v>
      </c>
      <c r="C2" s="14" t="s">
        <v>226</v>
      </c>
      <c r="D2" s="14" t="s">
        <v>224</v>
      </c>
      <c r="E2" s="14" t="s">
        <v>1251</v>
      </c>
      <c r="F2" s="136" t="s">
        <v>1252</v>
      </c>
      <c r="G2" s="136"/>
      <c r="H2" s="136"/>
    </row>
    <row r="3" spans="1:8" x14ac:dyDescent="0.25">
      <c r="A3" s="9" t="s">
        <v>361</v>
      </c>
      <c r="B3" s="11" t="s">
        <v>1564</v>
      </c>
      <c r="C3" s="27" t="s">
        <v>335</v>
      </c>
      <c r="D3" s="11" t="s">
        <v>1444</v>
      </c>
      <c r="E3" s="11" t="s">
        <v>1388</v>
      </c>
      <c r="F3" s="26" t="s">
        <v>1524</v>
      </c>
      <c r="G3" s="27"/>
    </row>
    <row r="4" spans="1:8" x14ac:dyDescent="0.25">
      <c r="A4" s="9" t="s">
        <v>362</v>
      </c>
      <c r="B4" s="11" t="s">
        <v>1564</v>
      </c>
      <c r="C4" s="27" t="s">
        <v>335</v>
      </c>
      <c r="D4" s="11" t="s">
        <v>1445</v>
      </c>
      <c r="E4" s="11" t="s">
        <v>1388</v>
      </c>
      <c r="F4" s="26" t="s">
        <v>1525</v>
      </c>
      <c r="G4" s="27"/>
    </row>
    <row r="5" spans="1:8" x14ac:dyDescent="0.25">
      <c r="A5" s="7" t="s">
        <v>363</v>
      </c>
      <c r="B5" s="11" t="s">
        <v>1564</v>
      </c>
      <c r="C5" s="27" t="s">
        <v>335</v>
      </c>
      <c r="D5" s="11" t="s">
        <v>145</v>
      </c>
      <c r="E5" s="11" t="s">
        <v>1388</v>
      </c>
      <c r="F5" s="36" t="s">
        <v>1536</v>
      </c>
      <c r="G5" s="27"/>
    </row>
    <row r="6" spans="1:8" x14ac:dyDescent="0.25">
      <c r="A6" s="7" t="s">
        <v>227</v>
      </c>
      <c r="B6" s="11" t="s">
        <v>1564</v>
      </c>
      <c r="C6" s="27" t="s">
        <v>335</v>
      </c>
      <c r="D6" s="11" t="s">
        <v>758</v>
      </c>
      <c r="E6" s="11" t="s">
        <v>1388</v>
      </c>
      <c r="F6" s="27" t="s">
        <v>837</v>
      </c>
      <c r="G6" s="27"/>
    </row>
    <row r="7" spans="1:8" x14ac:dyDescent="0.25">
      <c r="A7" s="9" t="s">
        <v>364</v>
      </c>
      <c r="B7" s="11" t="s">
        <v>1564</v>
      </c>
      <c r="C7" s="27" t="s">
        <v>335</v>
      </c>
      <c r="D7" s="11" t="s">
        <v>144</v>
      </c>
      <c r="E7" s="11" t="s">
        <v>1867</v>
      </c>
      <c r="F7" s="26" t="s">
        <v>1519</v>
      </c>
      <c r="G7" s="27"/>
    </row>
    <row r="8" spans="1:8" x14ac:dyDescent="0.25">
      <c r="A8" s="9" t="s">
        <v>228</v>
      </c>
      <c r="B8" s="11" t="s">
        <v>1564</v>
      </c>
      <c r="C8" s="27" t="s">
        <v>335</v>
      </c>
      <c r="D8" s="11" t="s">
        <v>337</v>
      </c>
      <c r="E8" s="11" t="s">
        <v>1388</v>
      </c>
      <c r="F8" s="27" t="s">
        <v>838</v>
      </c>
      <c r="G8" s="27"/>
    </row>
    <row r="9" spans="1:8" x14ac:dyDescent="0.25">
      <c r="A9" s="9" t="s">
        <v>229</v>
      </c>
      <c r="B9" s="11" t="s">
        <v>1564</v>
      </c>
      <c r="C9" s="27" t="s">
        <v>335</v>
      </c>
      <c r="D9" s="11" t="s">
        <v>5</v>
      </c>
      <c r="E9" s="11" t="s">
        <v>1388</v>
      </c>
      <c r="F9" s="27" t="s">
        <v>839</v>
      </c>
      <c r="G9" s="27"/>
    </row>
    <row r="10" spans="1:8" x14ac:dyDescent="0.25">
      <c r="A10" s="9" t="s">
        <v>230</v>
      </c>
      <c r="B10" s="11" t="s">
        <v>1564</v>
      </c>
      <c r="C10" s="27" t="s">
        <v>335</v>
      </c>
      <c r="D10" s="11" t="s">
        <v>338</v>
      </c>
      <c r="E10" s="11" t="s">
        <v>1388</v>
      </c>
      <c r="F10" s="27" t="s">
        <v>840</v>
      </c>
      <c r="G10" s="27"/>
    </row>
    <row r="11" spans="1:8" x14ac:dyDescent="0.25">
      <c r="A11" s="9" t="s">
        <v>231</v>
      </c>
      <c r="B11" s="11" t="s">
        <v>1564</v>
      </c>
      <c r="C11" s="27" t="s">
        <v>335</v>
      </c>
      <c r="D11" s="11" t="s">
        <v>1465</v>
      </c>
      <c r="E11" s="11" t="s">
        <v>1867</v>
      </c>
      <c r="F11" s="26" t="s">
        <v>1214</v>
      </c>
      <c r="G11" s="27"/>
    </row>
    <row r="12" spans="1:8" x14ac:dyDescent="0.25">
      <c r="A12" s="9" t="s">
        <v>370</v>
      </c>
      <c r="B12" s="6" t="s">
        <v>1564</v>
      </c>
      <c r="C12" s="37" t="s">
        <v>335</v>
      </c>
      <c r="D12" s="11" t="s">
        <v>1595</v>
      </c>
      <c r="E12" s="11" t="s">
        <v>1388</v>
      </c>
      <c r="F12" s="27" t="s">
        <v>1546</v>
      </c>
      <c r="G12" s="27"/>
      <c r="H12" s="8"/>
    </row>
    <row r="13" spans="1:8" x14ac:dyDescent="0.25">
      <c r="A13" s="9" t="s">
        <v>232</v>
      </c>
      <c r="B13" s="11" t="s">
        <v>1564</v>
      </c>
      <c r="C13" s="27" t="s">
        <v>335</v>
      </c>
      <c r="D13" s="11" t="s">
        <v>338</v>
      </c>
      <c r="E13" s="11" t="s">
        <v>1388</v>
      </c>
      <c r="F13" s="27" t="s">
        <v>841</v>
      </c>
      <c r="G13" s="27"/>
    </row>
    <row r="14" spans="1:8" x14ac:dyDescent="0.25">
      <c r="A14" s="9" t="s">
        <v>233</v>
      </c>
      <c r="B14" s="11" t="s">
        <v>1564</v>
      </c>
      <c r="C14" s="27" t="s">
        <v>335</v>
      </c>
      <c r="D14" s="11" t="s">
        <v>1435</v>
      </c>
      <c r="E14" s="11" t="s">
        <v>1388</v>
      </c>
      <c r="F14" s="27" t="s">
        <v>842</v>
      </c>
      <c r="G14" s="27"/>
    </row>
    <row r="15" spans="1:8" s="40" customFormat="1" x14ac:dyDescent="0.25">
      <c r="A15" s="38" t="s">
        <v>372</v>
      </c>
      <c r="B15" s="11" t="s">
        <v>1564</v>
      </c>
      <c r="C15" s="27" t="s">
        <v>335</v>
      </c>
      <c r="D15" s="11" t="s">
        <v>144</v>
      </c>
      <c r="E15" s="11" t="s">
        <v>1867</v>
      </c>
      <c r="F15" s="26" t="s">
        <v>1520</v>
      </c>
      <c r="G15" s="27"/>
      <c r="H15" s="39"/>
    </row>
    <row r="16" spans="1:8" x14ac:dyDescent="0.25">
      <c r="A16" s="9" t="s">
        <v>234</v>
      </c>
      <c r="B16" s="11" t="s">
        <v>1564</v>
      </c>
      <c r="C16" s="27" t="s">
        <v>335</v>
      </c>
      <c r="D16" s="9" t="s">
        <v>758</v>
      </c>
      <c r="E16" s="11" t="s">
        <v>1388</v>
      </c>
      <c r="F16" s="27" t="s">
        <v>837</v>
      </c>
      <c r="G16" s="27"/>
    </row>
    <row r="17" spans="1:8" x14ac:dyDescent="0.25">
      <c r="A17" s="9" t="s">
        <v>235</v>
      </c>
      <c r="B17" s="11" t="s">
        <v>1564</v>
      </c>
      <c r="C17" s="27" t="s">
        <v>335</v>
      </c>
      <c r="D17" s="11" t="s">
        <v>1549</v>
      </c>
      <c r="E17" s="11" t="s">
        <v>1388</v>
      </c>
      <c r="F17" s="27" t="s">
        <v>843</v>
      </c>
      <c r="G17" s="27"/>
    </row>
    <row r="18" spans="1:8" x14ac:dyDescent="0.25">
      <c r="A18" s="9" t="s">
        <v>374</v>
      </c>
      <c r="B18" s="11" t="s">
        <v>1564</v>
      </c>
      <c r="C18" s="27" t="s">
        <v>335</v>
      </c>
      <c r="D18" s="9" t="s">
        <v>5</v>
      </c>
      <c r="E18" s="11" t="s">
        <v>1388</v>
      </c>
      <c r="F18" s="27" t="s">
        <v>735</v>
      </c>
      <c r="G18" s="27"/>
    </row>
    <row r="19" spans="1:8" x14ac:dyDescent="0.25">
      <c r="A19" s="7" t="s">
        <v>375</v>
      </c>
      <c r="B19" s="6" t="s">
        <v>1564</v>
      </c>
      <c r="C19" s="27" t="s">
        <v>335</v>
      </c>
      <c r="D19" s="11" t="s">
        <v>1446</v>
      </c>
      <c r="E19" s="11" t="s">
        <v>1388</v>
      </c>
      <c r="F19" s="27" t="s">
        <v>844</v>
      </c>
      <c r="G19" s="27"/>
    </row>
    <row r="20" spans="1:8" x14ac:dyDescent="0.25">
      <c r="A20" s="9" t="s">
        <v>377</v>
      </c>
      <c r="B20" s="11" t="s">
        <v>1564</v>
      </c>
      <c r="C20" s="27" t="s">
        <v>335</v>
      </c>
      <c r="D20" s="11" t="s">
        <v>5</v>
      </c>
      <c r="E20" s="11" t="s">
        <v>1388</v>
      </c>
      <c r="F20" s="27" t="s">
        <v>735</v>
      </c>
      <c r="G20" s="27"/>
    </row>
    <row r="21" spans="1:8" x14ac:dyDescent="0.25">
      <c r="A21" s="9" t="s">
        <v>236</v>
      </c>
      <c r="B21" s="11" t="s">
        <v>1564</v>
      </c>
      <c r="C21" s="27" t="s">
        <v>335</v>
      </c>
      <c r="D21" s="9" t="s">
        <v>758</v>
      </c>
      <c r="E21" s="11" t="s">
        <v>1388</v>
      </c>
      <c r="F21" s="27" t="s">
        <v>837</v>
      </c>
      <c r="G21" s="27"/>
      <c r="H21" s="8"/>
    </row>
    <row r="22" spans="1:8" x14ac:dyDescent="0.25">
      <c r="A22" s="9" t="s">
        <v>237</v>
      </c>
      <c r="B22" s="11" t="s">
        <v>1564</v>
      </c>
      <c r="C22" s="27" t="s">
        <v>335</v>
      </c>
      <c r="D22" s="11" t="s">
        <v>340</v>
      </c>
      <c r="E22" s="11" t="s">
        <v>1388</v>
      </c>
      <c r="F22" s="27" t="s">
        <v>846</v>
      </c>
      <c r="G22" s="27"/>
      <c r="H22" s="8"/>
    </row>
    <row r="23" spans="1:8" s="40" customFormat="1" x14ac:dyDescent="0.25">
      <c r="A23" s="41" t="s">
        <v>378</v>
      </c>
      <c r="B23" s="6" t="s">
        <v>1564</v>
      </c>
      <c r="C23" s="37" t="s">
        <v>335</v>
      </c>
      <c r="D23" s="6" t="s">
        <v>144</v>
      </c>
      <c r="E23" s="11" t="s">
        <v>1867</v>
      </c>
      <c r="F23" s="42" t="s">
        <v>1521</v>
      </c>
      <c r="G23" s="37"/>
      <c r="H23" s="39"/>
    </row>
    <row r="24" spans="1:8" x14ac:dyDescent="0.25">
      <c r="A24" s="9" t="s">
        <v>238</v>
      </c>
      <c r="B24" s="11" t="s">
        <v>1564</v>
      </c>
      <c r="C24" s="27" t="s">
        <v>335</v>
      </c>
      <c r="D24" s="11" t="s">
        <v>338</v>
      </c>
      <c r="E24" s="11" t="s">
        <v>1388</v>
      </c>
      <c r="F24" s="27" t="s">
        <v>845</v>
      </c>
      <c r="G24" s="27"/>
      <c r="H24" s="8"/>
    </row>
    <row r="25" spans="1:8" x14ac:dyDescent="0.25">
      <c r="A25" s="9" t="s">
        <v>239</v>
      </c>
      <c r="B25" s="11" t="s">
        <v>1564</v>
      </c>
      <c r="C25" s="27" t="s">
        <v>335</v>
      </c>
      <c r="D25" s="11" t="s">
        <v>1435</v>
      </c>
      <c r="E25" s="11" t="s">
        <v>1388</v>
      </c>
      <c r="F25" s="27" t="s">
        <v>847</v>
      </c>
      <c r="G25" s="27"/>
      <c r="H25" s="8"/>
    </row>
    <row r="26" spans="1:8" x14ac:dyDescent="0.25">
      <c r="A26" s="7" t="s">
        <v>379</v>
      </c>
      <c r="B26" s="6" t="s">
        <v>1564</v>
      </c>
      <c r="C26" s="27" t="s">
        <v>335</v>
      </c>
      <c r="D26" s="11" t="s">
        <v>5</v>
      </c>
      <c r="E26" s="11" t="s">
        <v>1388</v>
      </c>
      <c r="F26" s="26" t="s">
        <v>1526</v>
      </c>
      <c r="G26" s="27"/>
      <c r="H26" s="8"/>
    </row>
    <row r="27" spans="1:8" x14ac:dyDescent="0.25">
      <c r="A27" s="7" t="s">
        <v>380</v>
      </c>
      <c r="B27" s="6" t="s">
        <v>1564</v>
      </c>
      <c r="C27" s="27" t="s">
        <v>335</v>
      </c>
      <c r="D27" s="11" t="s">
        <v>1435</v>
      </c>
      <c r="E27" s="11" t="s">
        <v>1388</v>
      </c>
      <c r="F27" s="26" t="s">
        <v>847</v>
      </c>
      <c r="G27" s="27"/>
      <c r="H27" s="8"/>
    </row>
    <row r="28" spans="1:8" x14ac:dyDescent="0.25">
      <c r="A28" s="7" t="s">
        <v>381</v>
      </c>
      <c r="B28" s="6" t="s">
        <v>1564</v>
      </c>
      <c r="C28" s="27" t="s">
        <v>335</v>
      </c>
      <c r="D28" s="11" t="s">
        <v>5</v>
      </c>
      <c r="E28" s="11" t="s">
        <v>1388</v>
      </c>
      <c r="F28" s="26" t="s">
        <v>1527</v>
      </c>
      <c r="G28" s="27"/>
      <c r="H28" s="8"/>
    </row>
    <row r="29" spans="1:8" x14ac:dyDescent="0.25">
      <c r="A29" s="7" t="s">
        <v>382</v>
      </c>
      <c r="B29" s="6" t="s">
        <v>1564</v>
      </c>
      <c r="C29" s="27" t="s">
        <v>335</v>
      </c>
      <c r="D29" s="9" t="s">
        <v>1447</v>
      </c>
      <c r="E29" s="11" t="s">
        <v>1388</v>
      </c>
      <c r="F29" s="27" t="s">
        <v>848</v>
      </c>
      <c r="G29" s="27"/>
      <c r="H29" s="8"/>
    </row>
    <row r="30" spans="1:8" x14ac:dyDescent="0.25">
      <c r="A30" s="9" t="s">
        <v>383</v>
      </c>
      <c r="B30" s="11" t="s">
        <v>1564</v>
      </c>
      <c r="C30" s="27" t="s">
        <v>335</v>
      </c>
      <c r="D30" s="11" t="s">
        <v>5</v>
      </c>
      <c r="E30" s="11" t="s">
        <v>1388</v>
      </c>
      <c r="F30" s="27" t="s">
        <v>839</v>
      </c>
      <c r="G30" s="27"/>
      <c r="H30" s="8"/>
    </row>
    <row r="31" spans="1:8" x14ac:dyDescent="0.25">
      <c r="A31" s="7" t="s">
        <v>240</v>
      </c>
      <c r="B31" s="6" t="s">
        <v>1564</v>
      </c>
      <c r="C31" s="37" t="s">
        <v>335</v>
      </c>
      <c r="D31" s="11" t="s">
        <v>1448</v>
      </c>
      <c r="E31" s="11" t="s">
        <v>1388</v>
      </c>
      <c r="F31" s="27" t="s">
        <v>849</v>
      </c>
      <c r="G31" s="37"/>
      <c r="H31" s="8"/>
    </row>
    <row r="32" spans="1:8" x14ac:dyDescent="0.25">
      <c r="A32" s="9" t="s">
        <v>241</v>
      </c>
      <c r="B32" s="11" t="s">
        <v>1564</v>
      </c>
      <c r="C32" s="27" t="s">
        <v>335</v>
      </c>
      <c r="D32" s="11" t="s">
        <v>1444</v>
      </c>
      <c r="E32" s="11" t="s">
        <v>1388</v>
      </c>
      <c r="F32" s="27" t="s">
        <v>850</v>
      </c>
      <c r="G32" s="27"/>
      <c r="H32" s="8"/>
    </row>
    <row r="33" spans="1:8" s="40" customFormat="1" x14ac:dyDescent="0.25">
      <c r="A33" s="38" t="s">
        <v>353</v>
      </c>
      <c r="B33" s="11" t="s">
        <v>1564</v>
      </c>
      <c r="C33" s="27" t="s">
        <v>335</v>
      </c>
      <c r="D33" s="11" t="s">
        <v>1449</v>
      </c>
      <c r="E33" s="11" t="s">
        <v>1388</v>
      </c>
      <c r="F33" s="27" t="s">
        <v>1604</v>
      </c>
      <c r="G33" s="27"/>
      <c r="H33" s="39"/>
    </row>
    <row r="34" spans="1:8" x14ac:dyDescent="0.25">
      <c r="A34" s="9" t="s">
        <v>242</v>
      </c>
      <c r="B34" s="11" t="s">
        <v>1564</v>
      </c>
      <c r="C34" s="27" t="s">
        <v>335</v>
      </c>
      <c r="D34" s="11" t="s">
        <v>144</v>
      </c>
      <c r="E34" s="11" t="s">
        <v>1867</v>
      </c>
      <c r="F34" s="27" t="s">
        <v>1215</v>
      </c>
      <c r="G34" s="27"/>
      <c r="H34" s="8"/>
    </row>
    <row r="35" spans="1:8" x14ac:dyDescent="0.25">
      <c r="A35" s="7" t="s">
        <v>386</v>
      </c>
      <c r="B35" s="6" t="s">
        <v>1564</v>
      </c>
      <c r="C35" s="27" t="s">
        <v>335</v>
      </c>
      <c r="D35" s="11" t="s">
        <v>338</v>
      </c>
      <c r="E35" s="11" t="s">
        <v>1388</v>
      </c>
      <c r="F35" s="27" t="s">
        <v>840</v>
      </c>
      <c r="G35" s="27"/>
      <c r="H35" s="8"/>
    </row>
    <row r="36" spans="1:8" x14ac:dyDescent="0.25">
      <c r="A36" s="9" t="s">
        <v>243</v>
      </c>
      <c r="B36" s="11" t="s">
        <v>1564</v>
      </c>
      <c r="C36" s="27" t="s">
        <v>335</v>
      </c>
      <c r="D36" s="11" t="s">
        <v>1450</v>
      </c>
      <c r="E36" s="11" t="s">
        <v>1388</v>
      </c>
      <c r="F36" s="27" t="s">
        <v>862</v>
      </c>
      <c r="G36" s="27"/>
      <c r="H36" s="8"/>
    </row>
    <row r="37" spans="1:8" x14ac:dyDescent="0.25">
      <c r="A37" s="9" t="s">
        <v>1392</v>
      </c>
      <c r="B37" s="11" t="s">
        <v>1564</v>
      </c>
      <c r="C37" s="27" t="s">
        <v>335</v>
      </c>
      <c r="D37" s="11" t="s">
        <v>338</v>
      </c>
      <c r="E37" s="11" t="s">
        <v>1388</v>
      </c>
      <c r="F37" s="36" t="s">
        <v>1537</v>
      </c>
      <c r="G37" s="27"/>
      <c r="H37" s="8"/>
    </row>
    <row r="38" spans="1:8" x14ac:dyDescent="0.25">
      <c r="A38" s="9" t="s">
        <v>244</v>
      </c>
      <c r="B38" s="11" t="s">
        <v>1564</v>
      </c>
      <c r="C38" s="27" t="s">
        <v>335</v>
      </c>
      <c r="D38" s="11" t="s">
        <v>341</v>
      </c>
      <c r="E38" s="11" t="s">
        <v>1388</v>
      </c>
      <c r="F38" s="27" t="s">
        <v>851</v>
      </c>
      <c r="G38" s="27"/>
      <c r="H38" s="8"/>
    </row>
    <row r="39" spans="1:8" x14ac:dyDescent="0.25">
      <c r="A39" s="9" t="s">
        <v>392</v>
      </c>
      <c r="B39" s="11" t="s">
        <v>1564</v>
      </c>
      <c r="C39" s="27" t="s">
        <v>335</v>
      </c>
      <c r="D39" s="11" t="s">
        <v>5</v>
      </c>
      <c r="E39" s="11" t="s">
        <v>1388</v>
      </c>
      <c r="F39" s="27" t="s">
        <v>735</v>
      </c>
      <c r="G39" s="27"/>
      <c r="H39" s="8"/>
    </row>
    <row r="40" spans="1:8" x14ac:dyDescent="0.25">
      <c r="A40" s="9" t="s">
        <v>245</v>
      </c>
      <c r="B40" s="11" t="s">
        <v>1564</v>
      </c>
      <c r="C40" s="27" t="s">
        <v>335</v>
      </c>
      <c r="D40" s="11" t="s">
        <v>1451</v>
      </c>
      <c r="E40" s="11" t="s">
        <v>1388</v>
      </c>
      <c r="F40" s="27">
        <v>16189</v>
      </c>
      <c r="G40" s="27"/>
      <c r="H40" s="8"/>
    </row>
    <row r="41" spans="1:8" x14ac:dyDescent="0.25">
      <c r="A41" s="9" t="s">
        <v>246</v>
      </c>
      <c r="B41" s="11" t="s">
        <v>1564</v>
      </c>
      <c r="C41" s="27" t="s">
        <v>335</v>
      </c>
      <c r="D41" s="11" t="s">
        <v>1445</v>
      </c>
      <c r="E41" s="11" t="s">
        <v>1388</v>
      </c>
      <c r="F41" s="26" t="s">
        <v>1528</v>
      </c>
      <c r="G41" s="27"/>
      <c r="H41" s="8"/>
    </row>
    <row r="42" spans="1:8" x14ac:dyDescent="0.25">
      <c r="A42" s="9" t="s">
        <v>247</v>
      </c>
      <c r="B42" s="11" t="s">
        <v>1564</v>
      </c>
      <c r="C42" s="27" t="s">
        <v>335</v>
      </c>
      <c r="D42" s="11" t="s">
        <v>1452</v>
      </c>
      <c r="E42" s="11" t="s">
        <v>1388</v>
      </c>
      <c r="F42" s="27" t="s">
        <v>863</v>
      </c>
      <c r="G42" s="27"/>
      <c r="H42" s="8"/>
    </row>
    <row r="43" spans="1:8" x14ac:dyDescent="0.25">
      <c r="A43" s="9" t="s">
        <v>398</v>
      </c>
      <c r="B43" s="11" t="s">
        <v>1564</v>
      </c>
      <c r="C43" s="27" t="s">
        <v>335</v>
      </c>
      <c r="D43" s="11" t="s">
        <v>5</v>
      </c>
      <c r="E43" s="11" t="s">
        <v>1388</v>
      </c>
      <c r="F43" s="26" t="s">
        <v>735</v>
      </c>
      <c r="G43" s="27"/>
      <c r="H43" s="8"/>
    </row>
    <row r="44" spans="1:8" x14ac:dyDescent="0.25">
      <c r="A44" s="7" t="s">
        <v>248</v>
      </c>
      <c r="B44" s="11" t="s">
        <v>1564</v>
      </c>
      <c r="C44" s="27" t="s">
        <v>335</v>
      </c>
      <c r="D44" s="11" t="s">
        <v>758</v>
      </c>
      <c r="E44" s="11" t="s">
        <v>1388</v>
      </c>
      <c r="F44" s="27" t="s">
        <v>852</v>
      </c>
      <c r="G44" s="27"/>
      <c r="H44" s="8"/>
    </row>
    <row r="45" spans="1:8" x14ac:dyDescent="0.25">
      <c r="A45" s="9" t="s">
        <v>249</v>
      </c>
      <c r="B45" s="11" t="s">
        <v>1564</v>
      </c>
      <c r="C45" s="27" t="s">
        <v>335</v>
      </c>
      <c r="D45" s="11" t="s">
        <v>5</v>
      </c>
      <c r="E45" s="11" t="s">
        <v>1388</v>
      </c>
      <c r="F45" s="27" t="s">
        <v>735</v>
      </c>
      <c r="G45" s="27"/>
      <c r="H45" s="8"/>
    </row>
    <row r="46" spans="1:8" x14ac:dyDescent="0.25">
      <c r="A46" s="9" t="s">
        <v>250</v>
      </c>
      <c r="B46" s="11" t="s">
        <v>1564</v>
      </c>
      <c r="C46" s="27" t="s">
        <v>335</v>
      </c>
      <c r="D46" s="11" t="s">
        <v>1453</v>
      </c>
      <c r="E46" s="11" t="s">
        <v>1388</v>
      </c>
      <c r="F46" s="27" t="s">
        <v>787</v>
      </c>
      <c r="G46" s="27"/>
      <c r="H46" s="8"/>
    </row>
    <row r="47" spans="1:8" x14ac:dyDescent="0.25">
      <c r="A47" s="9" t="s">
        <v>251</v>
      </c>
      <c r="B47" s="11" t="s">
        <v>1564</v>
      </c>
      <c r="C47" s="27" t="s">
        <v>335</v>
      </c>
      <c r="D47" s="11" t="s">
        <v>1454</v>
      </c>
      <c r="E47" s="11" t="s">
        <v>1388</v>
      </c>
      <c r="F47" s="27" t="s">
        <v>853</v>
      </c>
      <c r="G47" s="27"/>
      <c r="H47" s="8"/>
    </row>
    <row r="48" spans="1:8" x14ac:dyDescent="0.25">
      <c r="A48" s="9" t="s">
        <v>252</v>
      </c>
      <c r="B48" s="11" t="s">
        <v>1564</v>
      </c>
      <c r="C48" s="27" t="s">
        <v>335</v>
      </c>
      <c r="D48" s="11" t="s">
        <v>144</v>
      </c>
      <c r="E48" s="11" t="s">
        <v>1867</v>
      </c>
      <c r="F48" s="27" t="s">
        <v>1216</v>
      </c>
      <c r="G48" s="27"/>
    </row>
    <row r="49" spans="1:7" x14ac:dyDescent="0.25">
      <c r="A49" s="9" t="s">
        <v>402</v>
      </c>
      <c r="B49" s="11" t="s">
        <v>1564</v>
      </c>
      <c r="C49" s="27" t="s">
        <v>335</v>
      </c>
      <c r="D49" s="11" t="s">
        <v>5</v>
      </c>
      <c r="E49" s="11" t="s">
        <v>1388</v>
      </c>
      <c r="F49" s="27" t="s">
        <v>854</v>
      </c>
      <c r="G49" s="27"/>
    </row>
    <row r="50" spans="1:7" x14ac:dyDescent="0.25">
      <c r="A50" s="9" t="s">
        <v>253</v>
      </c>
      <c r="B50" s="11" t="s">
        <v>1564</v>
      </c>
      <c r="C50" s="27" t="s">
        <v>335</v>
      </c>
      <c r="D50" s="11" t="s">
        <v>337</v>
      </c>
      <c r="E50" s="11" t="s">
        <v>1388</v>
      </c>
      <c r="F50" s="27" t="s">
        <v>855</v>
      </c>
      <c r="G50" s="27"/>
    </row>
    <row r="51" spans="1:7" x14ac:dyDescent="0.25">
      <c r="A51" s="9" t="s">
        <v>254</v>
      </c>
      <c r="B51" s="11" t="s">
        <v>1564</v>
      </c>
      <c r="C51" s="27" t="s">
        <v>335</v>
      </c>
      <c r="D51" s="11" t="s">
        <v>1455</v>
      </c>
      <c r="E51" s="11" t="s">
        <v>1388</v>
      </c>
      <c r="F51" s="27" t="s">
        <v>856</v>
      </c>
      <c r="G51" s="27"/>
    </row>
    <row r="52" spans="1:7" x14ac:dyDescent="0.25">
      <c r="A52" s="7" t="s">
        <v>407</v>
      </c>
      <c r="B52" s="6" t="s">
        <v>1564</v>
      </c>
      <c r="C52" s="27" t="s">
        <v>335</v>
      </c>
      <c r="D52" s="11" t="s">
        <v>758</v>
      </c>
      <c r="E52" s="11" t="s">
        <v>1388</v>
      </c>
      <c r="F52" s="27" t="s">
        <v>857</v>
      </c>
      <c r="G52" s="27"/>
    </row>
    <row r="53" spans="1:7" x14ac:dyDescent="0.25">
      <c r="A53" s="9" t="s">
        <v>255</v>
      </c>
      <c r="B53" s="11" t="s">
        <v>1564</v>
      </c>
      <c r="C53" s="27" t="s">
        <v>335</v>
      </c>
      <c r="D53" s="11" t="s">
        <v>5</v>
      </c>
      <c r="E53" s="11" t="s">
        <v>1388</v>
      </c>
      <c r="F53" s="27" t="s">
        <v>735</v>
      </c>
      <c r="G53" s="27"/>
    </row>
    <row r="54" spans="1:7" x14ac:dyDescent="0.25">
      <c r="A54" s="9" t="s">
        <v>256</v>
      </c>
      <c r="B54" s="11" t="s">
        <v>1564</v>
      </c>
      <c r="C54" s="27" t="s">
        <v>335</v>
      </c>
      <c r="D54" s="11" t="s">
        <v>5</v>
      </c>
      <c r="E54" s="11" t="s">
        <v>1388</v>
      </c>
      <c r="F54" s="27" t="s">
        <v>735</v>
      </c>
      <c r="G54" s="27"/>
    </row>
    <row r="55" spans="1:7" x14ac:dyDescent="0.25">
      <c r="A55" s="9" t="s">
        <v>257</v>
      </c>
      <c r="B55" s="11" t="s">
        <v>1564</v>
      </c>
      <c r="C55" s="27" t="s">
        <v>335</v>
      </c>
      <c r="D55" s="11" t="s">
        <v>144</v>
      </c>
      <c r="E55" s="11" t="s">
        <v>1867</v>
      </c>
      <c r="F55" s="27" t="s">
        <v>1210</v>
      </c>
      <c r="G55" s="27"/>
    </row>
    <row r="56" spans="1:7" x14ac:dyDescent="0.25">
      <c r="A56" s="9" t="s">
        <v>1393</v>
      </c>
      <c r="B56" s="11" t="s">
        <v>1564</v>
      </c>
      <c r="C56" s="27" t="s">
        <v>335</v>
      </c>
      <c r="D56" s="11" t="s">
        <v>1431</v>
      </c>
      <c r="E56" s="11" t="s">
        <v>1388</v>
      </c>
      <c r="F56" s="27" t="s">
        <v>1547</v>
      </c>
      <c r="G56" s="27"/>
    </row>
    <row r="57" spans="1:7" x14ac:dyDescent="0.25">
      <c r="A57" s="9" t="s">
        <v>258</v>
      </c>
      <c r="B57" s="11" t="s">
        <v>1564</v>
      </c>
      <c r="C57" s="27" t="s">
        <v>335</v>
      </c>
      <c r="D57" s="11" t="s">
        <v>5</v>
      </c>
      <c r="E57" s="11" t="s">
        <v>1388</v>
      </c>
      <c r="F57" s="27" t="s">
        <v>735</v>
      </c>
      <c r="G57" s="27"/>
    </row>
    <row r="58" spans="1:7" x14ac:dyDescent="0.25">
      <c r="A58" s="9" t="s">
        <v>1394</v>
      </c>
      <c r="B58" s="11" t="s">
        <v>1564</v>
      </c>
      <c r="C58" s="27" t="s">
        <v>335</v>
      </c>
      <c r="D58" s="11" t="s">
        <v>1432</v>
      </c>
      <c r="E58" s="11" t="s">
        <v>1388</v>
      </c>
      <c r="F58" s="36" t="s">
        <v>1563</v>
      </c>
      <c r="G58" s="27"/>
    </row>
    <row r="59" spans="1:7" x14ac:dyDescent="0.25">
      <c r="A59" s="9">
        <v>102</v>
      </c>
      <c r="B59" s="11" t="s">
        <v>1564</v>
      </c>
      <c r="C59" s="27" t="s">
        <v>335</v>
      </c>
      <c r="D59" s="11" t="s">
        <v>1456</v>
      </c>
      <c r="E59" s="11" t="s">
        <v>1867</v>
      </c>
      <c r="F59" s="27" t="s">
        <v>1217</v>
      </c>
      <c r="G59" s="27"/>
    </row>
    <row r="60" spans="1:7" x14ac:dyDescent="0.25">
      <c r="A60" s="9" t="s">
        <v>1395</v>
      </c>
      <c r="B60" s="11" t="s">
        <v>1564</v>
      </c>
      <c r="C60" s="27" t="s">
        <v>335</v>
      </c>
      <c r="D60" s="11" t="s">
        <v>1435</v>
      </c>
      <c r="E60" s="11" t="s">
        <v>1388</v>
      </c>
      <c r="F60" s="26" t="s">
        <v>847</v>
      </c>
      <c r="G60" s="27"/>
    </row>
    <row r="61" spans="1:7" x14ac:dyDescent="0.25">
      <c r="A61" s="9" t="s">
        <v>1529</v>
      </c>
      <c r="B61" s="11" t="s">
        <v>1564</v>
      </c>
      <c r="C61" s="27" t="s">
        <v>335</v>
      </c>
      <c r="D61" s="11" t="s">
        <v>1435</v>
      </c>
      <c r="E61" s="11" t="s">
        <v>1388</v>
      </c>
      <c r="F61" s="26" t="s">
        <v>842</v>
      </c>
      <c r="G61" s="27"/>
    </row>
    <row r="62" spans="1:7" x14ac:dyDescent="0.25">
      <c r="A62" s="9" t="s">
        <v>1397</v>
      </c>
      <c r="B62" s="11" t="s">
        <v>1564</v>
      </c>
      <c r="C62" s="27" t="s">
        <v>335</v>
      </c>
      <c r="D62" s="11" t="s">
        <v>1457</v>
      </c>
      <c r="E62" s="11" t="s">
        <v>1388</v>
      </c>
      <c r="F62" s="36" t="s">
        <v>1562</v>
      </c>
      <c r="G62" s="27"/>
    </row>
    <row r="63" spans="1:7" x14ac:dyDescent="0.25">
      <c r="A63" s="9" t="s">
        <v>1396</v>
      </c>
      <c r="B63" s="11" t="s">
        <v>1564</v>
      </c>
      <c r="C63" s="27" t="s">
        <v>335</v>
      </c>
      <c r="D63" s="11" t="s">
        <v>5</v>
      </c>
      <c r="E63" s="11" t="s">
        <v>1388</v>
      </c>
      <c r="F63" s="26" t="s">
        <v>1530</v>
      </c>
      <c r="G63" s="27"/>
    </row>
    <row r="64" spans="1:7" x14ac:dyDescent="0.25">
      <c r="A64" s="9">
        <v>113</v>
      </c>
      <c r="B64" s="11" t="s">
        <v>1564</v>
      </c>
      <c r="C64" s="27" t="s">
        <v>335</v>
      </c>
      <c r="D64" s="11" t="s">
        <v>144</v>
      </c>
      <c r="E64" s="11" t="s">
        <v>1867</v>
      </c>
      <c r="F64" s="27" t="s">
        <v>1220</v>
      </c>
      <c r="G64" s="27"/>
    </row>
    <row r="65" spans="1:7" x14ac:dyDescent="0.25">
      <c r="A65" s="9" t="s">
        <v>1398</v>
      </c>
      <c r="B65" s="11" t="s">
        <v>1564</v>
      </c>
      <c r="C65" s="27" t="s">
        <v>335</v>
      </c>
      <c r="D65" s="11" t="s">
        <v>337</v>
      </c>
      <c r="E65" s="11" t="s">
        <v>1388</v>
      </c>
      <c r="F65" s="43" t="s">
        <v>1513</v>
      </c>
      <c r="G65" s="27"/>
    </row>
    <row r="66" spans="1:7" x14ac:dyDescent="0.25">
      <c r="A66" s="9" t="s">
        <v>1399</v>
      </c>
      <c r="B66" s="11" t="s">
        <v>1564</v>
      </c>
      <c r="C66" s="27" t="s">
        <v>335</v>
      </c>
      <c r="D66" s="11" t="s">
        <v>5</v>
      </c>
      <c r="E66" s="11" t="s">
        <v>1388</v>
      </c>
      <c r="F66" s="26" t="s">
        <v>839</v>
      </c>
      <c r="G66" s="27"/>
    </row>
    <row r="67" spans="1:7" x14ac:dyDescent="0.25">
      <c r="A67" s="9">
        <v>122</v>
      </c>
      <c r="B67" s="11" t="s">
        <v>1564</v>
      </c>
      <c r="C67" s="27" t="s">
        <v>335</v>
      </c>
      <c r="D67" s="11" t="s">
        <v>144</v>
      </c>
      <c r="E67" s="11" t="s">
        <v>1867</v>
      </c>
      <c r="F67" s="27" t="s">
        <v>1218</v>
      </c>
      <c r="G67" s="27"/>
    </row>
    <row r="68" spans="1:7" x14ac:dyDescent="0.25">
      <c r="A68" s="9">
        <v>123</v>
      </c>
      <c r="B68" s="11" t="s">
        <v>1564</v>
      </c>
      <c r="C68" s="27" t="s">
        <v>335</v>
      </c>
      <c r="D68" s="11" t="s">
        <v>1460</v>
      </c>
      <c r="E68" s="11" t="s">
        <v>1388</v>
      </c>
      <c r="F68" s="27" t="s">
        <v>858</v>
      </c>
      <c r="G68" s="27"/>
    </row>
    <row r="69" spans="1:7" x14ac:dyDescent="0.25">
      <c r="A69" s="9">
        <v>125</v>
      </c>
      <c r="B69" s="11" t="s">
        <v>1564</v>
      </c>
      <c r="C69" s="27" t="s">
        <v>335</v>
      </c>
      <c r="D69" s="11" t="s">
        <v>1449</v>
      </c>
      <c r="E69" s="11" t="s">
        <v>1388</v>
      </c>
      <c r="F69" s="27">
        <v>16357</v>
      </c>
      <c r="G69" s="27"/>
    </row>
    <row r="70" spans="1:7" x14ac:dyDescent="0.25">
      <c r="A70" s="9">
        <v>126</v>
      </c>
      <c r="B70" s="11" t="s">
        <v>1564</v>
      </c>
      <c r="C70" s="27" t="s">
        <v>335</v>
      </c>
      <c r="D70" s="11" t="s">
        <v>1435</v>
      </c>
      <c r="E70" s="11" t="s">
        <v>1388</v>
      </c>
      <c r="F70" s="27" t="s">
        <v>864</v>
      </c>
      <c r="G70" s="27"/>
    </row>
    <row r="71" spans="1:7" x14ac:dyDescent="0.25">
      <c r="A71" s="9">
        <v>127</v>
      </c>
      <c r="B71" s="11" t="s">
        <v>1564</v>
      </c>
      <c r="C71" s="27" t="s">
        <v>335</v>
      </c>
      <c r="D71" s="11" t="s">
        <v>1461</v>
      </c>
      <c r="E71" s="11" t="s">
        <v>1867</v>
      </c>
      <c r="F71" s="27" t="s">
        <v>1219</v>
      </c>
      <c r="G71" s="27"/>
    </row>
    <row r="72" spans="1:7" x14ac:dyDescent="0.25">
      <c r="A72" s="9">
        <v>129</v>
      </c>
      <c r="B72" s="11" t="s">
        <v>1564</v>
      </c>
      <c r="C72" s="27" t="s">
        <v>335</v>
      </c>
      <c r="D72" s="11" t="s">
        <v>343</v>
      </c>
      <c r="E72" s="11" t="s">
        <v>1388</v>
      </c>
      <c r="F72" s="27" t="s">
        <v>865</v>
      </c>
      <c r="G72" s="27"/>
    </row>
    <row r="73" spans="1:7" x14ac:dyDescent="0.25">
      <c r="A73" s="9">
        <v>130</v>
      </c>
      <c r="B73" s="11" t="s">
        <v>1564</v>
      </c>
      <c r="C73" s="27" t="s">
        <v>335</v>
      </c>
      <c r="D73" s="11" t="s">
        <v>144</v>
      </c>
      <c r="E73" s="11" t="s">
        <v>1867</v>
      </c>
      <c r="F73" s="27" t="s">
        <v>866</v>
      </c>
      <c r="G73" s="27"/>
    </row>
    <row r="74" spans="1:7" x14ac:dyDescent="0.25">
      <c r="A74" s="9" t="s">
        <v>1400</v>
      </c>
      <c r="B74" s="11" t="s">
        <v>1564</v>
      </c>
      <c r="C74" s="27" t="s">
        <v>335</v>
      </c>
      <c r="D74" s="11" t="s">
        <v>1439</v>
      </c>
      <c r="E74" s="11" t="s">
        <v>1388</v>
      </c>
      <c r="F74" s="36" t="s">
        <v>1561</v>
      </c>
      <c r="G74" s="27"/>
    </row>
    <row r="75" spans="1:7" x14ac:dyDescent="0.25">
      <c r="A75" s="9">
        <v>140</v>
      </c>
      <c r="B75" s="11" t="s">
        <v>1564</v>
      </c>
      <c r="C75" s="27" t="s">
        <v>335</v>
      </c>
      <c r="D75" s="11" t="s">
        <v>1445</v>
      </c>
      <c r="E75" s="11" t="s">
        <v>1388</v>
      </c>
      <c r="F75" s="44" t="s">
        <v>1531</v>
      </c>
      <c r="G75" s="27"/>
    </row>
    <row r="76" spans="1:7" x14ac:dyDescent="0.25">
      <c r="A76" s="9">
        <v>141</v>
      </c>
      <c r="B76" s="11" t="s">
        <v>1564</v>
      </c>
      <c r="C76" s="27" t="s">
        <v>335</v>
      </c>
      <c r="D76" s="11" t="s">
        <v>1462</v>
      </c>
      <c r="E76" s="11" t="s">
        <v>1388</v>
      </c>
      <c r="F76" s="27" t="s">
        <v>859</v>
      </c>
      <c r="G76" s="27"/>
    </row>
    <row r="77" spans="1:7" x14ac:dyDescent="0.25">
      <c r="A77" s="9">
        <v>143</v>
      </c>
      <c r="B77" s="11" t="s">
        <v>1564</v>
      </c>
      <c r="C77" s="27" t="s">
        <v>335</v>
      </c>
      <c r="D77" s="11" t="s">
        <v>1456</v>
      </c>
      <c r="E77" s="11" t="s">
        <v>1867</v>
      </c>
      <c r="F77" s="27" t="s">
        <v>1217</v>
      </c>
      <c r="G77" s="27"/>
    </row>
    <row r="78" spans="1:7" x14ac:dyDescent="0.25">
      <c r="A78" s="9" t="s">
        <v>271</v>
      </c>
      <c r="B78" s="11" t="s">
        <v>1564</v>
      </c>
      <c r="C78" s="27" t="s">
        <v>335</v>
      </c>
      <c r="D78" s="11" t="s">
        <v>145</v>
      </c>
      <c r="E78" s="11" t="s">
        <v>1388</v>
      </c>
      <c r="F78" s="27" t="s">
        <v>784</v>
      </c>
      <c r="G78" s="27"/>
    </row>
    <row r="79" spans="1:7" x14ac:dyDescent="0.25">
      <c r="A79" s="9" t="s">
        <v>1401</v>
      </c>
      <c r="B79" s="11" t="s">
        <v>1564</v>
      </c>
      <c r="C79" s="27" t="s">
        <v>335</v>
      </c>
      <c r="D79" s="11" t="s">
        <v>145</v>
      </c>
      <c r="E79" s="11" t="s">
        <v>1388</v>
      </c>
      <c r="F79" s="36" t="s">
        <v>1539</v>
      </c>
      <c r="G79" s="27"/>
    </row>
    <row r="80" spans="1:7" x14ac:dyDescent="0.25">
      <c r="A80" s="9">
        <v>147</v>
      </c>
      <c r="B80" s="11" t="s">
        <v>1564</v>
      </c>
      <c r="C80" s="27" t="s">
        <v>335</v>
      </c>
      <c r="D80" s="11" t="s">
        <v>1449</v>
      </c>
      <c r="E80" s="11" t="s">
        <v>1388</v>
      </c>
      <c r="F80" s="27" t="s">
        <v>1604</v>
      </c>
      <c r="G80" s="27"/>
    </row>
    <row r="81" spans="1:7" x14ac:dyDescent="0.25">
      <c r="A81" s="9">
        <v>153</v>
      </c>
      <c r="B81" s="11" t="s">
        <v>1564</v>
      </c>
      <c r="C81" s="27" t="s">
        <v>335</v>
      </c>
      <c r="D81" s="11" t="s">
        <v>1456</v>
      </c>
      <c r="E81" s="11" t="s">
        <v>1867</v>
      </c>
      <c r="F81" s="27" t="s">
        <v>958</v>
      </c>
      <c r="G81" s="27"/>
    </row>
    <row r="82" spans="1:7" x14ac:dyDescent="0.25">
      <c r="A82" s="9" t="s">
        <v>1538</v>
      </c>
      <c r="B82" s="11" t="s">
        <v>1564</v>
      </c>
      <c r="C82" s="27" t="s">
        <v>335</v>
      </c>
      <c r="D82" s="9" t="s">
        <v>146</v>
      </c>
      <c r="E82" s="11" t="s">
        <v>1388</v>
      </c>
      <c r="F82" s="36" t="s">
        <v>841</v>
      </c>
      <c r="G82" s="27"/>
    </row>
    <row r="83" spans="1:7" x14ac:dyDescent="0.25">
      <c r="A83" s="9">
        <v>156</v>
      </c>
      <c r="B83" s="11" t="s">
        <v>1564</v>
      </c>
      <c r="C83" s="27" t="s">
        <v>335</v>
      </c>
      <c r="D83" s="11" t="s">
        <v>1463</v>
      </c>
      <c r="E83" s="11" t="s">
        <v>1388</v>
      </c>
      <c r="F83" s="27" t="s">
        <v>860</v>
      </c>
      <c r="G83" s="27"/>
    </row>
    <row r="84" spans="1:7" x14ac:dyDescent="0.25">
      <c r="A84" s="9">
        <v>158</v>
      </c>
      <c r="B84" s="11" t="s">
        <v>1564</v>
      </c>
      <c r="C84" s="27" t="s">
        <v>335</v>
      </c>
      <c r="D84" s="11" t="s">
        <v>5</v>
      </c>
      <c r="E84" s="11" t="s">
        <v>1388</v>
      </c>
      <c r="F84" s="27" t="s">
        <v>861</v>
      </c>
      <c r="G84" s="27"/>
    </row>
    <row r="85" spans="1:7" x14ac:dyDescent="0.25">
      <c r="A85" s="7">
        <v>162</v>
      </c>
      <c r="B85" s="11" t="s">
        <v>1564</v>
      </c>
      <c r="C85" s="27" t="s">
        <v>335</v>
      </c>
      <c r="D85" s="11" t="s">
        <v>144</v>
      </c>
      <c r="E85" s="11" t="s">
        <v>1867</v>
      </c>
      <c r="F85" s="27" t="s">
        <v>866</v>
      </c>
      <c r="G85" s="27"/>
    </row>
    <row r="86" spans="1:7" x14ac:dyDescent="0.25">
      <c r="A86" s="7" t="s">
        <v>1402</v>
      </c>
      <c r="B86" s="11" t="s">
        <v>1564</v>
      </c>
      <c r="C86" s="27" t="s">
        <v>335</v>
      </c>
      <c r="D86" s="11" t="s">
        <v>1442</v>
      </c>
      <c r="E86" s="11" t="s">
        <v>1388</v>
      </c>
      <c r="F86" s="26" t="s">
        <v>1514</v>
      </c>
      <c r="G86" s="27"/>
    </row>
    <row r="87" spans="1:7" x14ac:dyDescent="0.25">
      <c r="A87" s="9">
        <v>167</v>
      </c>
      <c r="B87" s="11" t="s">
        <v>1564</v>
      </c>
      <c r="C87" s="27" t="s">
        <v>335</v>
      </c>
      <c r="D87" s="11" t="s">
        <v>1464</v>
      </c>
      <c r="E87" s="11" t="s">
        <v>1388</v>
      </c>
      <c r="F87" s="27" t="s">
        <v>869</v>
      </c>
      <c r="G87" s="27"/>
    </row>
    <row r="88" spans="1:7" x14ac:dyDescent="0.25">
      <c r="A88" s="9">
        <v>171</v>
      </c>
      <c r="B88" s="11" t="s">
        <v>1564</v>
      </c>
      <c r="C88" s="27" t="s">
        <v>335</v>
      </c>
      <c r="D88" s="11" t="s">
        <v>338</v>
      </c>
      <c r="E88" s="11" t="s">
        <v>1388</v>
      </c>
      <c r="F88" s="27" t="s">
        <v>867</v>
      </c>
      <c r="G88" s="27"/>
    </row>
    <row r="89" spans="1:7" x14ac:dyDescent="0.25">
      <c r="A89" s="9">
        <v>174</v>
      </c>
      <c r="B89" s="11" t="s">
        <v>1564</v>
      </c>
      <c r="C89" s="27" t="s">
        <v>335</v>
      </c>
      <c r="D89" s="11" t="s">
        <v>144</v>
      </c>
      <c r="E89" s="11" t="s">
        <v>1867</v>
      </c>
      <c r="F89" s="27" t="s">
        <v>868</v>
      </c>
      <c r="G89" s="27"/>
    </row>
    <row r="90" spans="1:7" x14ac:dyDescent="0.25">
      <c r="A90" s="9" t="s">
        <v>1403</v>
      </c>
      <c r="B90" s="11" t="s">
        <v>336</v>
      </c>
      <c r="C90" s="27" t="s">
        <v>335</v>
      </c>
      <c r="D90" s="11" t="s">
        <v>1466</v>
      </c>
      <c r="E90" s="11" t="s">
        <v>1388</v>
      </c>
      <c r="F90" s="36" t="s">
        <v>1560</v>
      </c>
      <c r="G90" s="27"/>
    </row>
    <row r="91" spans="1:7" x14ac:dyDescent="0.25">
      <c r="A91" s="9" t="s">
        <v>1404</v>
      </c>
      <c r="B91" s="11" t="s">
        <v>336</v>
      </c>
      <c r="C91" s="27" t="s">
        <v>335</v>
      </c>
      <c r="D91" s="11" t="s">
        <v>1467</v>
      </c>
      <c r="E91" s="11" t="s">
        <v>1388</v>
      </c>
      <c r="F91" s="36" t="s">
        <v>1550</v>
      </c>
      <c r="G91" s="27"/>
    </row>
    <row r="92" spans="1:7" x14ac:dyDescent="0.25">
      <c r="A92" s="9">
        <v>209</v>
      </c>
      <c r="B92" s="11" t="s">
        <v>336</v>
      </c>
      <c r="C92" s="27" t="s">
        <v>335</v>
      </c>
      <c r="D92" s="11" t="s">
        <v>344</v>
      </c>
      <c r="E92" s="11" t="s">
        <v>1388</v>
      </c>
      <c r="F92" s="27" t="s">
        <v>905</v>
      </c>
      <c r="G92" s="27"/>
    </row>
    <row r="93" spans="1:7" x14ac:dyDescent="0.25">
      <c r="A93" s="9" t="s">
        <v>1532</v>
      </c>
      <c r="B93" s="11" t="s">
        <v>336</v>
      </c>
      <c r="C93" s="27" t="s">
        <v>335</v>
      </c>
      <c r="D93" s="11" t="s">
        <v>5</v>
      </c>
      <c r="E93" s="11" t="s">
        <v>1388</v>
      </c>
      <c r="F93" s="26" t="s">
        <v>1533</v>
      </c>
      <c r="G93" s="27"/>
    </row>
    <row r="94" spans="1:7" x14ac:dyDescent="0.25">
      <c r="A94" s="9" t="s">
        <v>1540</v>
      </c>
      <c r="B94" s="11" t="s">
        <v>336</v>
      </c>
      <c r="C94" s="27" t="s">
        <v>335</v>
      </c>
      <c r="D94" s="11" t="s">
        <v>145</v>
      </c>
      <c r="E94" s="11" t="s">
        <v>1388</v>
      </c>
      <c r="F94" s="36" t="s">
        <v>876</v>
      </c>
      <c r="G94" s="27"/>
    </row>
    <row r="95" spans="1:7" x14ac:dyDescent="0.25">
      <c r="A95" s="9" t="s">
        <v>1541</v>
      </c>
      <c r="B95" s="11" t="s">
        <v>336</v>
      </c>
      <c r="C95" s="27" t="s">
        <v>335</v>
      </c>
      <c r="D95" s="9" t="s">
        <v>758</v>
      </c>
      <c r="E95" s="11" t="s">
        <v>1388</v>
      </c>
      <c r="F95" s="36" t="s">
        <v>837</v>
      </c>
      <c r="G95" s="27"/>
    </row>
    <row r="96" spans="1:7" x14ac:dyDescent="0.25">
      <c r="A96" s="9">
        <v>219</v>
      </c>
      <c r="B96" s="11" t="s">
        <v>336</v>
      </c>
      <c r="C96" s="27" t="s">
        <v>335</v>
      </c>
      <c r="D96" s="11" t="s">
        <v>5</v>
      </c>
      <c r="E96" s="11" t="s">
        <v>1388</v>
      </c>
      <c r="F96" s="27" t="s">
        <v>870</v>
      </c>
      <c r="G96" s="27"/>
    </row>
    <row r="97" spans="1:7" x14ac:dyDescent="0.25">
      <c r="A97" s="9">
        <v>221</v>
      </c>
      <c r="B97" s="11" t="s">
        <v>336</v>
      </c>
      <c r="C97" s="27" t="s">
        <v>335</v>
      </c>
      <c r="D97" s="11" t="s">
        <v>345</v>
      </c>
      <c r="E97" s="11" t="s">
        <v>1388</v>
      </c>
      <c r="F97" s="27" t="s">
        <v>888</v>
      </c>
      <c r="G97" s="27"/>
    </row>
    <row r="98" spans="1:7" x14ac:dyDescent="0.25">
      <c r="A98" s="7">
        <v>223</v>
      </c>
      <c r="B98" s="11" t="s">
        <v>336</v>
      </c>
      <c r="C98" s="27" t="s">
        <v>335</v>
      </c>
      <c r="D98" s="11" t="s">
        <v>346</v>
      </c>
      <c r="E98" s="11" t="s">
        <v>1867</v>
      </c>
      <c r="F98" s="27" t="s">
        <v>904</v>
      </c>
      <c r="G98" s="27"/>
    </row>
    <row r="99" spans="1:7" x14ac:dyDescent="0.25">
      <c r="A99" s="9">
        <v>225</v>
      </c>
      <c r="B99" s="11" t="s">
        <v>336</v>
      </c>
      <c r="C99" s="27" t="s">
        <v>335</v>
      </c>
      <c r="D99" s="11" t="s">
        <v>5</v>
      </c>
      <c r="E99" s="11" t="s">
        <v>1388</v>
      </c>
      <c r="F99" s="27" t="s">
        <v>871</v>
      </c>
      <c r="G99" s="27"/>
    </row>
    <row r="100" spans="1:7" x14ac:dyDescent="0.25">
      <c r="A100" s="9">
        <v>233</v>
      </c>
      <c r="B100" s="11" t="s">
        <v>336</v>
      </c>
      <c r="C100" s="27" t="s">
        <v>335</v>
      </c>
      <c r="D100" s="11" t="s">
        <v>1468</v>
      </c>
      <c r="E100" s="11" t="s">
        <v>1388</v>
      </c>
      <c r="F100" s="27" t="s">
        <v>872</v>
      </c>
      <c r="G100" s="27"/>
    </row>
    <row r="101" spans="1:7" x14ac:dyDescent="0.25">
      <c r="A101" s="9" t="s">
        <v>1534</v>
      </c>
      <c r="B101" s="11" t="s">
        <v>336</v>
      </c>
      <c r="C101" s="27" t="s">
        <v>335</v>
      </c>
      <c r="D101" s="11" t="s">
        <v>5</v>
      </c>
      <c r="E101" s="11" t="s">
        <v>1388</v>
      </c>
      <c r="F101" s="26" t="s">
        <v>1559</v>
      </c>
      <c r="G101" s="27"/>
    </row>
    <row r="102" spans="1:7" x14ac:dyDescent="0.25">
      <c r="A102" s="9">
        <v>236</v>
      </c>
      <c r="B102" s="11" t="s">
        <v>336</v>
      </c>
      <c r="C102" s="27" t="s">
        <v>335</v>
      </c>
      <c r="D102" s="11" t="s">
        <v>337</v>
      </c>
      <c r="E102" s="11" t="s">
        <v>1388</v>
      </c>
      <c r="F102" s="27" t="s">
        <v>873</v>
      </c>
      <c r="G102" s="27"/>
    </row>
    <row r="103" spans="1:7" x14ac:dyDescent="0.25">
      <c r="A103" s="9">
        <v>240</v>
      </c>
      <c r="B103" s="11" t="s">
        <v>336</v>
      </c>
      <c r="C103" s="27" t="s">
        <v>335</v>
      </c>
      <c r="D103" s="11" t="s">
        <v>337</v>
      </c>
      <c r="E103" s="11" t="s">
        <v>1388</v>
      </c>
      <c r="F103" s="27" t="s">
        <v>874</v>
      </c>
      <c r="G103" s="27"/>
    </row>
    <row r="104" spans="1:7" x14ac:dyDescent="0.25">
      <c r="A104" s="9">
        <v>244</v>
      </c>
      <c r="B104" s="11" t="s">
        <v>336</v>
      </c>
      <c r="C104" s="27" t="s">
        <v>335</v>
      </c>
      <c r="D104" s="11" t="s">
        <v>5</v>
      </c>
      <c r="E104" s="11" t="s">
        <v>1388</v>
      </c>
      <c r="F104" s="27" t="s">
        <v>875</v>
      </c>
      <c r="G104" s="27"/>
    </row>
    <row r="105" spans="1:7" x14ac:dyDescent="0.25">
      <c r="A105" s="9">
        <v>246</v>
      </c>
      <c r="B105" s="11" t="s">
        <v>336</v>
      </c>
      <c r="C105" s="27" t="s">
        <v>335</v>
      </c>
      <c r="D105" s="11" t="s">
        <v>1488</v>
      </c>
      <c r="E105" s="11" t="s">
        <v>1388</v>
      </c>
      <c r="F105" s="27" t="s">
        <v>903</v>
      </c>
      <c r="G105" s="27"/>
    </row>
    <row r="106" spans="1:7" x14ac:dyDescent="0.25">
      <c r="A106" s="9">
        <v>247</v>
      </c>
      <c r="B106" s="11" t="s">
        <v>336</v>
      </c>
      <c r="C106" s="27" t="s">
        <v>335</v>
      </c>
      <c r="D106" s="11" t="s">
        <v>145</v>
      </c>
      <c r="E106" s="11" t="s">
        <v>1388</v>
      </c>
      <c r="F106" s="27" t="s">
        <v>876</v>
      </c>
      <c r="G106" s="27"/>
    </row>
    <row r="107" spans="1:7" x14ac:dyDescent="0.25">
      <c r="A107" s="9">
        <v>248</v>
      </c>
      <c r="B107" s="11" t="s">
        <v>336</v>
      </c>
      <c r="C107" s="27" t="s">
        <v>335</v>
      </c>
      <c r="D107" s="11" t="s">
        <v>1435</v>
      </c>
      <c r="E107" s="11" t="s">
        <v>1388</v>
      </c>
      <c r="F107" s="27" t="s">
        <v>842</v>
      </c>
      <c r="G107" s="27"/>
    </row>
    <row r="108" spans="1:7" x14ac:dyDescent="0.25">
      <c r="A108" s="9" t="s">
        <v>1515</v>
      </c>
      <c r="B108" s="11" t="s">
        <v>336</v>
      </c>
      <c r="C108" s="27" t="s">
        <v>335</v>
      </c>
      <c r="D108" s="11" t="s">
        <v>1455</v>
      </c>
      <c r="E108" s="11" t="s">
        <v>1388</v>
      </c>
      <c r="F108" s="27" t="s">
        <v>1516</v>
      </c>
      <c r="G108" s="27"/>
    </row>
    <row r="109" spans="1:7" x14ac:dyDescent="0.25">
      <c r="A109" s="9" t="s">
        <v>1535</v>
      </c>
      <c r="B109" s="11" t="s">
        <v>336</v>
      </c>
      <c r="C109" s="27" t="s">
        <v>335</v>
      </c>
      <c r="D109" s="11" t="s">
        <v>1445</v>
      </c>
      <c r="E109" s="11" t="s">
        <v>1388</v>
      </c>
      <c r="F109" s="4" t="s">
        <v>1531</v>
      </c>
      <c r="G109" s="27"/>
    </row>
    <row r="110" spans="1:7" x14ac:dyDescent="0.25">
      <c r="A110" s="9">
        <v>263</v>
      </c>
      <c r="B110" s="11" t="s">
        <v>336</v>
      </c>
      <c r="C110" s="27" t="s">
        <v>335</v>
      </c>
      <c r="D110" s="11" t="s">
        <v>1451</v>
      </c>
      <c r="E110" s="11" t="s">
        <v>1388</v>
      </c>
      <c r="F110" s="27">
        <v>16311</v>
      </c>
      <c r="G110" s="27"/>
    </row>
    <row r="111" spans="1:7" x14ac:dyDescent="0.25">
      <c r="A111" s="9">
        <v>265</v>
      </c>
      <c r="B111" s="11" t="s">
        <v>336</v>
      </c>
      <c r="C111" s="27" t="s">
        <v>335</v>
      </c>
      <c r="D111" s="11" t="s">
        <v>5</v>
      </c>
      <c r="E111" s="11" t="s">
        <v>1388</v>
      </c>
      <c r="F111" s="27" t="s">
        <v>735</v>
      </c>
      <c r="G111" s="27"/>
    </row>
    <row r="112" spans="1:7" x14ac:dyDescent="0.25">
      <c r="A112" s="9">
        <v>268</v>
      </c>
      <c r="B112" s="11" t="s">
        <v>336</v>
      </c>
      <c r="C112" s="27" t="s">
        <v>335</v>
      </c>
      <c r="D112" s="11" t="s">
        <v>337</v>
      </c>
      <c r="E112" s="11" t="s">
        <v>1388</v>
      </c>
      <c r="F112" s="27" t="s">
        <v>902</v>
      </c>
      <c r="G112" s="27"/>
    </row>
    <row r="113" spans="1:8" s="45" customFormat="1" x14ac:dyDescent="0.25">
      <c r="A113" s="9">
        <v>272</v>
      </c>
      <c r="B113" s="11" t="s">
        <v>336</v>
      </c>
      <c r="C113" s="27" t="s">
        <v>335</v>
      </c>
      <c r="D113" s="11" t="s">
        <v>5</v>
      </c>
      <c r="E113" s="11" t="s">
        <v>1388</v>
      </c>
      <c r="F113" s="27" t="s">
        <v>901</v>
      </c>
      <c r="G113" s="27"/>
    </row>
    <row r="114" spans="1:8" x14ac:dyDescent="0.25">
      <c r="A114" s="9" t="s">
        <v>1405</v>
      </c>
      <c r="B114" s="11" t="s">
        <v>336</v>
      </c>
      <c r="C114" s="27" t="s">
        <v>335</v>
      </c>
      <c r="D114" s="11" t="s">
        <v>5</v>
      </c>
      <c r="E114" s="11" t="s">
        <v>1388</v>
      </c>
      <c r="F114" s="26" t="s">
        <v>735</v>
      </c>
      <c r="G114" s="27"/>
    </row>
    <row r="115" spans="1:8" x14ac:dyDescent="0.25">
      <c r="A115" s="9">
        <v>288</v>
      </c>
      <c r="B115" s="11" t="s">
        <v>336</v>
      </c>
      <c r="C115" s="27" t="s">
        <v>335</v>
      </c>
      <c r="D115" s="11" t="s">
        <v>337</v>
      </c>
      <c r="E115" s="11" t="s">
        <v>1388</v>
      </c>
      <c r="F115" s="27" t="s">
        <v>877</v>
      </c>
      <c r="G115" s="27"/>
    </row>
    <row r="116" spans="1:8" x14ac:dyDescent="0.25">
      <c r="A116" s="9" t="s">
        <v>1542</v>
      </c>
      <c r="B116" s="11" t="s">
        <v>336</v>
      </c>
      <c r="C116" s="27" t="s">
        <v>335</v>
      </c>
      <c r="D116" s="9" t="s">
        <v>1470</v>
      </c>
      <c r="E116" s="11" t="s">
        <v>1388</v>
      </c>
      <c r="F116" s="36" t="s">
        <v>1543</v>
      </c>
      <c r="G116" s="27"/>
    </row>
    <row r="117" spans="1:8" x14ac:dyDescent="0.25">
      <c r="A117" s="9">
        <v>292</v>
      </c>
      <c r="B117" s="11" t="s">
        <v>336</v>
      </c>
      <c r="C117" s="27" t="s">
        <v>335</v>
      </c>
      <c r="D117" s="11" t="s">
        <v>906</v>
      </c>
      <c r="E117" s="11" t="s">
        <v>1388</v>
      </c>
      <c r="F117" s="37" t="s">
        <v>1548</v>
      </c>
      <c r="G117" s="37"/>
      <c r="H117" s="6"/>
    </row>
    <row r="118" spans="1:8" x14ac:dyDescent="0.25">
      <c r="A118" s="9">
        <v>299</v>
      </c>
      <c r="B118" s="11" t="s">
        <v>336</v>
      </c>
      <c r="C118" s="27" t="s">
        <v>335</v>
      </c>
      <c r="D118" s="11" t="s">
        <v>1442</v>
      </c>
      <c r="E118" s="11" t="s">
        <v>1388</v>
      </c>
      <c r="F118" s="27" t="s">
        <v>878</v>
      </c>
      <c r="G118" s="27"/>
      <c r="H118" s="11"/>
    </row>
    <row r="119" spans="1:8" x14ac:dyDescent="0.25">
      <c r="A119" s="9">
        <v>305</v>
      </c>
      <c r="B119" s="11" t="s">
        <v>336</v>
      </c>
      <c r="C119" s="27" t="s">
        <v>335</v>
      </c>
      <c r="D119" s="11" t="s">
        <v>337</v>
      </c>
      <c r="E119" s="11" t="s">
        <v>1388</v>
      </c>
      <c r="F119" s="27" t="s">
        <v>879</v>
      </c>
      <c r="G119" s="27"/>
    </row>
    <row r="120" spans="1:8" x14ac:dyDescent="0.25">
      <c r="A120" s="9">
        <v>306</v>
      </c>
      <c r="B120" s="11" t="s">
        <v>336</v>
      </c>
      <c r="C120" s="27" t="s">
        <v>335</v>
      </c>
      <c r="D120" s="11" t="s">
        <v>1457</v>
      </c>
      <c r="E120" s="11" t="s">
        <v>1388</v>
      </c>
      <c r="F120" s="27">
        <v>16153</v>
      </c>
      <c r="G120" s="27"/>
    </row>
    <row r="121" spans="1:8" x14ac:dyDescent="0.25">
      <c r="A121" s="9">
        <v>308</v>
      </c>
      <c r="B121" s="11" t="s">
        <v>336</v>
      </c>
      <c r="C121" s="27" t="s">
        <v>335</v>
      </c>
      <c r="D121" s="11" t="s">
        <v>5</v>
      </c>
      <c r="E121" s="11" t="s">
        <v>1388</v>
      </c>
      <c r="F121" s="27" t="s">
        <v>880</v>
      </c>
      <c r="G121" s="27"/>
    </row>
    <row r="122" spans="1:8" x14ac:dyDescent="0.25">
      <c r="A122" s="9">
        <v>318</v>
      </c>
      <c r="B122" s="11" t="s">
        <v>336</v>
      </c>
      <c r="C122" s="27" t="s">
        <v>335</v>
      </c>
      <c r="D122" s="11" t="s">
        <v>144</v>
      </c>
      <c r="E122" s="11" t="s">
        <v>1867</v>
      </c>
      <c r="F122" s="27" t="s">
        <v>900</v>
      </c>
      <c r="G122" s="27"/>
    </row>
    <row r="123" spans="1:8" x14ac:dyDescent="0.25">
      <c r="A123" s="9">
        <v>321</v>
      </c>
      <c r="B123" s="11" t="s">
        <v>336</v>
      </c>
      <c r="C123" s="27" t="s">
        <v>335</v>
      </c>
      <c r="D123" s="11" t="s">
        <v>347</v>
      </c>
      <c r="E123" s="11" t="s">
        <v>1388</v>
      </c>
      <c r="F123" s="27" t="s">
        <v>881</v>
      </c>
      <c r="G123" s="27"/>
    </row>
    <row r="124" spans="1:8" x14ac:dyDescent="0.25">
      <c r="A124" s="9">
        <v>322</v>
      </c>
      <c r="B124" s="11" t="s">
        <v>336</v>
      </c>
      <c r="C124" s="27" t="s">
        <v>335</v>
      </c>
      <c r="D124" s="11" t="s">
        <v>1471</v>
      </c>
      <c r="E124" s="11" t="s">
        <v>1388</v>
      </c>
      <c r="F124" s="27" t="s">
        <v>882</v>
      </c>
      <c r="G124" s="27"/>
    </row>
    <row r="125" spans="1:8" x14ac:dyDescent="0.25">
      <c r="A125" s="9">
        <v>323</v>
      </c>
      <c r="B125" s="11" t="s">
        <v>336</v>
      </c>
      <c r="C125" s="27" t="s">
        <v>335</v>
      </c>
      <c r="D125" s="11" t="s">
        <v>144</v>
      </c>
      <c r="E125" s="11" t="s">
        <v>1867</v>
      </c>
      <c r="F125" s="27" t="s">
        <v>1221</v>
      </c>
      <c r="G125" s="27"/>
    </row>
    <row r="126" spans="1:8" x14ac:dyDescent="0.25">
      <c r="A126" s="9">
        <v>342</v>
      </c>
      <c r="B126" s="11" t="s">
        <v>336</v>
      </c>
      <c r="C126" s="27" t="s">
        <v>335</v>
      </c>
      <c r="D126" s="11" t="s">
        <v>338</v>
      </c>
      <c r="E126" s="11" t="s">
        <v>1388</v>
      </c>
      <c r="F126" s="27" t="s">
        <v>840</v>
      </c>
      <c r="G126" s="27"/>
    </row>
    <row r="127" spans="1:8" x14ac:dyDescent="0.25">
      <c r="A127" s="9">
        <v>344</v>
      </c>
      <c r="B127" s="11" t="s">
        <v>336</v>
      </c>
      <c r="C127" s="27" t="s">
        <v>335</v>
      </c>
      <c r="D127" s="11" t="s">
        <v>144</v>
      </c>
      <c r="E127" s="11" t="s">
        <v>1867</v>
      </c>
      <c r="F127" s="27" t="s">
        <v>1600</v>
      </c>
      <c r="G127" s="27"/>
    </row>
    <row r="128" spans="1:8" x14ac:dyDescent="0.25">
      <c r="A128" s="9" t="s">
        <v>1406</v>
      </c>
      <c r="B128" s="11" t="s">
        <v>336</v>
      </c>
      <c r="C128" s="27" t="s">
        <v>335</v>
      </c>
      <c r="D128" s="11" t="s">
        <v>144</v>
      </c>
      <c r="E128" s="11" t="s">
        <v>1867</v>
      </c>
      <c r="F128" s="26" t="s">
        <v>900</v>
      </c>
      <c r="G128" s="27"/>
    </row>
    <row r="129" spans="1:7" x14ac:dyDescent="0.25">
      <c r="A129" s="9">
        <v>349</v>
      </c>
      <c r="B129" s="11" t="s">
        <v>336</v>
      </c>
      <c r="C129" s="27" t="s">
        <v>335</v>
      </c>
      <c r="D129" s="11" t="s">
        <v>348</v>
      </c>
      <c r="E129" s="11" t="s">
        <v>1388</v>
      </c>
      <c r="F129" s="27" t="s">
        <v>899</v>
      </c>
      <c r="G129" s="27"/>
    </row>
    <row r="130" spans="1:7" x14ac:dyDescent="0.25">
      <c r="A130" s="9">
        <v>354</v>
      </c>
      <c r="B130" s="11" t="s">
        <v>336</v>
      </c>
      <c r="C130" s="27" t="s">
        <v>335</v>
      </c>
      <c r="D130" s="11" t="s">
        <v>338</v>
      </c>
      <c r="E130" s="11" t="s">
        <v>1388</v>
      </c>
      <c r="F130" s="27" t="s">
        <v>840</v>
      </c>
      <c r="G130" s="27"/>
    </row>
    <row r="131" spans="1:7" x14ac:dyDescent="0.25">
      <c r="A131" s="9" t="s">
        <v>1407</v>
      </c>
      <c r="B131" s="11" t="s">
        <v>336</v>
      </c>
      <c r="C131" s="27" t="s">
        <v>335</v>
      </c>
      <c r="D131" s="11" t="s">
        <v>1472</v>
      </c>
      <c r="E131" s="11" t="s">
        <v>1388</v>
      </c>
      <c r="F131" s="36">
        <v>16298</v>
      </c>
      <c r="G131" s="27"/>
    </row>
    <row r="132" spans="1:7" x14ac:dyDescent="0.25">
      <c r="A132" s="9">
        <v>362</v>
      </c>
      <c r="B132" s="11" t="s">
        <v>336</v>
      </c>
      <c r="C132" s="27" t="s">
        <v>335</v>
      </c>
      <c r="D132" s="11" t="s">
        <v>1475</v>
      </c>
      <c r="E132" s="11" t="s">
        <v>1388</v>
      </c>
      <c r="F132" s="27" t="s">
        <v>898</v>
      </c>
      <c r="G132" s="27"/>
    </row>
    <row r="133" spans="1:7" x14ac:dyDescent="0.25">
      <c r="A133" s="9">
        <v>364</v>
      </c>
      <c r="B133" s="11" t="s">
        <v>336</v>
      </c>
      <c r="C133" s="27" t="s">
        <v>335</v>
      </c>
      <c r="D133" s="11" t="s">
        <v>342</v>
      </c>
      <c r="E133" s="11" t="s">
        <v>1388</v>
      </c>
      <c r="F133" s="27" t="s">
        <v>897</v>
      </c>
      <c r="G133" s="27"/>
    </row>
    <row r="134" spans="1:7" x14ac:dyDescent="0.25">
      <c r="A134" s="9">
        <v>365</v>
      </c>
      <c r="B134" s="11" t="s">
        <v>336</v>
      </c>
      <c r="C134" s="27" t="s">
        <v>335</v>
      </c>
      <c r="D134" s="11" t="s">
        <v>1510</v>
      </c>
      <c r="E134" s="11" t="s">
        <v>1388</v>
      </c>
      <c r="F134" s="27" t="s">
        <v>883</v>
      </c>
      <c r="G134" s="27"/>
    </row>
    <row r="135" spans="1:7" x14ac:dyDescent="0.25">
      <c r="A135" s="9" t="s">
        <v>1408</v>
      </c>
      <c r="B135" s="11" t="s">
        <v>336</v>
      </c>
      <c r="C135" s="27" t="s">
        <v>335</v>
      </c>
      <c r="D135" s="11" t="s">
        <v>1449</v>
      </c>
      <c r="E135" s="11" t="s">
        <v>1388</v>
      </c>
      <c r="F135" s="27" t="s">
        <v>1604</v>
      </c>
      <c r="G135" s="27"/>
    </row>
    <row r="136" spans="1:7" x14ac:dyDescent="0.25">
      <c r="A136" s="9" t="s">
        <v>1409</v>
      </c>
      <c r="B136" s="11" t="s">
        <v>336</v>
      </c>
      <c r="C136" s="27" t="s">
        <v>335</v>
      </c>
      <c r="D136" s="9" t="s">
        <v>1453</v>
      </c>
      <c r="E136" s="11" t="s">
        <v>1388</v>
      </c>
      <c r="F136" s="36" t="s">
        <v>885</v>
      </c>
      <c r="G136" s="27"/>
    </row>
    <row r="137" spans="1:7" x14ac:dyDescent="0.25">
      <c r="A137" s="9">
        <v>371</v>
      </c>
      <c r="B137" s="11" t="s">
        <v>336</v>
      </c>
      <c r="C137" s="27" t="s">
        <v>335</v>
      </c>
      <c r="D137" s="11" t="s">
        <v>359</v>
      </c>
      <c r="E137" s="11" t="s">
        <v>1388</v>
      </c>
      <c r="F137" s="27">
        <v>16356</v>
      </c>
      <c r="G137" s="27"/>
    </row>
    <row r="138" spans="1:7" x14ac:dyDescent="0.25">
      <c r="A138" s="7" t="s">
        <v>1410</v>
      </c>
      <c r="B138" s="11" t="s">
        <v>336</v>
      </c>
      <c r="C138" s="27" t="s">
        <v>335</v>
      </c>
      <c r="D138" s="11" t="s">
        <v>1455</v>
      </c>
      <c r="E138" s="11" t="s">
        <v>1388</v>
      </c>
      <c r="F138" s="26" t="s">
        <v>1517</v>
      </c>
      <c r="G138" s="27"/>
    </row>
    <row r="139" spans="1:7" x14ac:dyDescent="0.25">
      <c r="A139" s="9" t="s">
        <v>1411</v>
      </c>
      <c r="B139" s="11" t="s">
        <v>336</v>
      </c>
      <c r="C139" s="27" t="s">
        <v>335</v>
      </c>
      <c r="D139" s="9" t="s">
        <v>758</v>
      </c>
      <c r="E139" s="11" t="s">
        <v>1388</v>
      </c>
      <c r="F139" s="36" t="s">
        <v>837</v>
      </c>
      <c r="G139" s="27"/>
    </row>
    <row r="140" spans="1:7" x14ac:dyDescent="0.25">
      <c r="A140" s="7">
        <v>379</v>
      </c>
      <c r="B140" s="11" t="s">
        <v>336</v>
      </c>
      <c r="C140" s="27" t="s">
        <v>335</v>
      </c>
      <c r="D140" s="11" t="s">
        <v>144</v>
      </c>
      <c r="E140" s="11" t="s">
        <v>1867</v>
      </c>
      <c r="F140" s="27" t="s">
        <v>1222</v>
      </c>
      <c r="G140" s="27"/>
    </row>
    <row r="141" spans="1:7" x14ac:dyDescent="0.25">
      <c r="A141" s="9">
        <v>381</v>
      </c>
      <c r="B141" s="11" t="s">
        <v>336</v>
      </c>
      <c r="C141" s="27" t="s">
        <v>335</v>
      </c>
      <c r="D141" s="11" t="s">
        <v>144</v>
      </c>
      <c r="E141" s="11" t="s">
        <v>1867</v>
      </c>
      <c r="F141" s="27" t="s">
        <v>1223</v>
      </c>
      <c r="G141" s="27"/>
    </row>
    <row r="142" spans="1:7" x14ac:dyDescent="0.25">
      <c r="A142" s="9">
        <v>382</v>
      </c>
      <c r="B142" s="11" t="s">
        <v>336</v>
      </c>
      <c r="C142" s="27" t="s">
        <v>335</v>
      </c>
      <c r="D142" s="11" t="s">
        <v>144</v>
      </c>
      <c r="E142" s="11" t="s">
        <v>1867</v>
      </c>
      <c r="F142" s="27" t="s">
        <v>896</v>
      </c>
      <c r="G142" s="27"/>
    </row>
    <row r="143" spans="1:7" x14ac:dyDescent="0.25">
      <c r="A143" s="7">
        <v>383</v>
      </c>
      <c r="B143" s="11" t="s">
        <v>336</v>
      </c>
      <c r="C143" s="27" t="s">
        <v>335</v>
      </c>
      <c r="D143" s="11" t="s">
        <v>145</v>
      </c>
      <c r="E143" s="11" t="s">
        <v>1388</v>
      </c>
      <c r="F143" s="27" t="s">
        <v>784</v>
      </c>
      <c r="G143" s="27"/>
    </row>
    <row r="144" spans="1:7" x14ac:dyDescent="0.25">
      <c r="A144" s="9">
        <v>386</v>
      </c>
      <c r="B144" s="11" t="s">
        <v>336</v>
      </c>
      <c r="C144" s="27" t="s">
        <v>335</v>
      </c>
      <c r="D144" s="11" t="s">
        <v>1478</v>
      </c>
      <c r="E144" s="11" t="s">
        <v>1388</v>
      </c>
      <c r="F144" s="27" t="s">
        <v>884</v>
      </c>
      <c r="G144" s="27"/>
    </row>
    <row r="145" spans="1:7" x14ac:dyDescent="0.25">
      <c r="A145" s="9">
        <v>392</v>
      </c>
      <c r="B145" s="11" t="s">
        <v>336</v>
      </c>
      <c r="C145" s="27" t="s">
        <v>335</v>
      </c>
      <c r="D145" s="11" t="s">
        <v>1479</v>
      </c>
      <c r="E145" s="11" t="s">
        <v>1388</v>
      </c>
      <c r="F145" s="27" t="s">
        <v>895</v>
      </c>
      <c r="G145" s="27"/>
    </row>
    <row r="146" spans="1:7" x14ac:dyDescent="0.25">
      <c r="A146" s="9">
        <v>395</v>
      </c>
      <c r="B146" s="11" t="s">
        <v>336</v>
      </c>
      <c r="C146" s="27" t="s">
        <v>335</v>
      </c>
      <c r="D146" s="11" t="s">
        <v>145</v>
      </c>
      <c r="E146" s="11" t="s">
        <v>1388</v>
      </c>
      <c r="F146" s="27" t="s">
        <v>784</v>
      </c>
      <c r="G146" s="27"/>
    </row>
    <row r="147" spans="1:7" x14ac:dyDescent="0.25">
      <c r="A147" s="9">
        <v>396</v>
      </c>
      <c r="B147" s="11" t="s">
        <v>336</v>
      </c>
      <c r="C147" s="27" t="s">
        <v>335</v>
      </c>
      <c r="D147" s="11" t="s">
        <v>5</v>
      </c>
      <c r="E147" s="11" t="s">
        <v>1388</v>
      </c>
      <c r="F147" s="27" t="s">
        <v>894</v>
      </c>
      <c r="G147" s="27"/>
    </row>
    <row r="148" spans="1:7" x14ac:dyDescent="0.25">
      <c r="A148" s="9">
        <v>401</v>
      </c>
      <c r="B148" s="11" t="s">
        <v>336</v>
      </c>
      <c r="C148" s="27" t="s">
        <v>335</v>
      </c>
      <c r="D148" s="11" t="s">
        <v>338</v>
      </c>
      <c r="E148" s="11" t="s">
        <v>1388</v>
      </c>
      <c r="F148" s="27" t="s">
        <v>840</v>
      </c>
      <c r="G148" s="27"/>
    </row>
    <row r="149" spans="1:7" x14ac:dyDescent="0.25">
      <c r="A149" s="9" t="s">
        <v>1412</v>
      </c>
      <c r="B149" s="11" t="s">
        <v>336</v>
      </c>
      <c r="C149" s="27" t="s">
        <v>335</v>
      </c>
      <c r="D149" s="11" t="s">
        <v>5</v>
      </c>
      <c r="E149" s="11" t="s">
        <v>1388</v>
      </c>
      <c r="F149" s="27" t="s">
        <v>735</v>
      </c>
      <c r="G149" s="27"/>
    </row>
    <row r="150" spans="1:7" x14ac:dyDescent="0.25">
      <c r="A150" s="9" t="s">
        <v>1413</v>
      </c>
      <c r="B150" s="11" t="s">
        <v>336</v>
      </c>
      <c r="C150" s="27" t="s">
        <v>335</v>
      </c>
      <c r="D150" s="11" t="s">
        <v>1480</v>
      </c>
      <c r="E150" s="11" t="s">
        <v>1867</v>
      </c>
      <c r="F150" s="26" t="s">
        <v>1522</v>
      </c>
      <c r="G150" s="27"/>
    </row>
    <row r="151" spans="1:7" x14ac:dyDescent="0.25">
      <c r="A151" s="9">
        <v>410</v>
      </c>
      <c r="B151" s="11" t="s">
        <v>336</v>
      </c>
      <c r="C151" s="27" t="s">
        <v>335</v>
      </c>
      <c r="D151" s="11" t="s">
        <v>349</v>
      </c>
      <c r="E151" s="11" t="s">
        <v>1388</v>
      </c>
      <c r="F151" s="27" t="s">
        <v>893</v>
      </c>
      <c r="G151" s="27"/>
    </row>
    <row r="152" spans="1:7" x14ac:dyDescent="0.25">
      <c r="A152" s="9">
        <v>416</v>
      </c>
      <c r="B152" s="11" t="s">
        <v>336</v>
      </c>
      <c r="C152" s="27" t="s">
        <v>335</v>
      </c>
      <c r="D152" s="11" t="s">
        <v>1509</v>
      </c>
      <c r="E152" s="11" t="s">
        <v>1388</v>
      </c>
      <c r="F152" s="27" t="s">
        <v>885</v>
      </c>
      <c r="G152" s="27"/>
    </row>
    <row r="153" spans="1:7" x14ac:dyDescent="0.25">
      <c r="A153" s="9">
        <v>417</v>
      </c>
      <c r="B153" s="11" t="s">
        <v>336</v>
      </c>
      <c r="C153" s="27" t="s">
        <v>335</v>
      </c>
      <c r="D153" s="11" t="s">
        <v>1449</v>
      </c>
      <c r="E153" s="11" t="s">
        <v>1388</v>
      </c>
      <c r="F153" s="27" t="s">
        <v>1604</v>
      </c>
      <c r="G153" s="27"/>
    </row>
    <row r="154" spans="1:7" x14ac:dyDescent="0.25">
      <c r="A154" s="9">
        <v>421</v>
      </c>
      <c r="B154" s="11" t="s">
        <v>336</v>
      </c>
      <c r="C154" s="27" t="s">
        <v>335</v>
      </c>
      <c r="D154" s="11" t="s">
        <v>1483</v>
      </c>
      <c r="E154" s="11" t="s">
        <v>1388</v>
      </c>
      <c r="F154" s="27">
        <v>16304</v>
      </c>
      <c r="G154" s="27"/>
    </row>
    <row r="155" spans="1:7" x14ac:dyDescent="0.25">
      <c r="A155" s="9" t="s">
        <v>1414</v>
      </c>
      <c r="B155" s="11" t="s">
        <v>336</v>
      </c>
      <c r="C155" s="27" t="s">
        <v>335</v>
      </c>
      <c r="D155" s="11" t="s">
        <v>342</v>
      </c>
      <c r="E155" s="11" t="s">
        <v>1388</v>
      </c>
      <c r="F155" s="36" t="s">
        <v>1558</v>
      </c>
      <c r="G155" s="27"/>
    </row>
    <row r="156" spans="1:7" x14ac:dyDescent="0.25">
      <c r="A156" s="9">
        <v>429</v>
      </c>
      <c r="B156" s="11" t="s">
        <v>336</v>
      </c>
      <c r="C156" s="27" t="s">
        <v>335</v>
      </c>
      <c r="D156" s="11" t="s">
        <v>1487</v>
      </c>
      <c r="E156" s="11" t="s">
        <v>1388</v>
      </c>
      <c r="F156" s="27" t="s">
        <v>892</v>
      </c>
      <c r="G156" s="27"/>
    </row>
    <row r="157" spans="1:7" x14ac:dyDescent="0.25">
      <c r="A157" s="9">
        <v>433</v>
      </c>
      <c r="B157" s="11" t="s">
        <v>336</v>
      </c>
      <c r="C157" s="27" t="s">
        <v>335</v>
      </c>
      <c r="D157" s="11" t="s">
        <v>350</v>
      </c>
      <c r="E157" s="11" t="s">
        <v>1388</v>
      </c>
      <c r="F157" s="27" t="s">
        <v>879</v>
      </c>
      <c r="G157" s="27"/>
    </row>
    <row r="158" spans="1:7" x14ac:dyDescent="0.25">
      <c r="A158" s="9" t="s">
        <v>1415</v>
      </c>
      <c r="B158" s="11" t="s">
        <v>336</v>
      </c>
      <c r="C158" s="27" t="s">
        <v>335</v>
      </c>
      <c r="D158" s="9" t="s">
        <v>1488</v>
      </c>
      <c r="E158" s="11" t="s">
        <v>1388</v>
      </c>
      <c r="F158" s="36" t="s">
        <v>1545</v>
      </c>
      <c r="G158" s="27"/>
    </row>
    <row r="159" spans="1:7" x14ac:dyDescent="0.25">
      <c r="A159" s="9" t="s">
        <v>1416</v>
      </c>
      <c r="B159" s="11" t="s">
        <v>336</v>
      </c>
      <c r="C159" s="27" t="s">
        <v>335</v>
      </c>
      <c r="D159" s="11" t="s">
        <v>144</v>
      </c>
      <c r="E159" s="11" t="s">
        <v>1867</v>
      </c>
      <c r="F159" s="26" t="s">
        <v>965</v>
      </c>
      <c r="G159" s="27"/>
    </row>
    <row r="160" spans="1:7" x14ac:dyDescent="0.25">
      <c r="A160" s="9">
        <v>452</v>
      </c>
      <c r="B160" s="11" t="s">
        <v>336</v>
      </c>
      <c r="C160" s="27" t="s">
        <v>335</v>
      </c>
      <c r="D160" s="11" t="s">
        <v>344</v>
      </c>
      <c r="E160" s="11" t="s">
        <v>1388</v>
      </c>
      <c r="F160" s="27" t="s">
        <v>891</v>
      </c>
      <c r="G160" s="27"/>
    </row>
    <row r="161" spans="1:7" x14ac:dyDescent="0.25">
      <c r="A161" s="9">
        <v>454</v>
      </c>
      <c r="B161" s="11" t="s">
        <v>336</v>
      </c>
      <c r="C161" s="27" t="s">
        <v>335</v>
      </c>
      <c r="D161" s="11" t="s">
        <v>1487</v>
      </c>
      <c r="E161" s="11" t="s">
        <v>1388</v>
      </c>
      <c r="F161" s="27" t="s">
        <v>892</v>
      </c>
      <c r="G161" s="27"/>
    </row>
    <row r="162" spans="1:7" x14ac:dyDescent="0.25">
      <c r="A162" s="9">
        <v>463</v>
      </c>
      <c r="B162" s="11" t="s">
        <v>336</v>
      </c>
      <c r="C162" s="27" t="s">
        <v>335</v>
      </c>
      <c r="D162" s="11" t="s">
        <v>337</v>
      </c>
      <c r="E162" s="11" t="s">
        <v>1388</v>
      </c>
      <c r="F162" s="27" t="s">
        <v>886</v>
      </c>
      <c r="G162" s="27"/>
    </row>
    <row r="163" spans="1:7" x14ac:dyDescent="0.25">
      <c r="A163" s="9">
        <v>464</v>
      </c>
      <c r="B163" s="11" t="s">
        <v>336</v>
      </c>
      <c r="C163" s="27" t="s">
        <v>335</v>
      </c>
      <c r="D163" s="11" t="s">
        <v>1454</v>
      </c>
      <c r="E163" s="11" t="s">
        <v>1388</v>
      </c>
      <c r="F163" s="27" t="s">
        <v>887</v>
      </c>
      <c r="G163" s="27"/>
    </row>
    <row r="164" spans="1:7" x14ac:dyDescent="0.25">
      <c r="A164" s="9">
        <v>465</v>
      </c>
      <c r="B164" s="11" t="s">
        <v>336</v>
      </c>
      <c r="C164" s="27" t="s">
        <v>335</v>
      </c>
      <c r="D164" s="11" t="s">
        <v>351</v>
      </c>
      <c r="E164" s="11" t="s">
        <v>1388</v>
      </c>
      <c r="F164" s="27" t="s">
        <v>1601</v>
      </c>
      <c r="G164" s="27"/>
    </row>
    <row r="165" spans="1:7" x14ac:dyDescent="0.25">
      <c r="A165" s="9">
        <v>468</v>
      </c>
      <c r="B165" s="11" t="s">
        <v>336</v>
      </c>
      <c r="C165" s="27" t="s">
        <v>335</v>
      </c>
      <c r="D165" s="11" t="s">
        <v>352</v>
      </c>
      <c r="E165" s="11" t="s">
        <v>1388</v>
      </c>
      <c r="F165" s="27">
        <v>16293</v>
      </c>
      <c r="G165" s="27"/>
    </row>
    <row r="166" spans="1:7" x14ac:dyDescent="0.25">
      <c r="A166" s="9" t="s">
        <v>1417</v>
      </c>
      <c r="B166" s="11" t="s">
        <v>336</v>
      </c>
      <c r="C166" s="27" t="s">
        <v>335</v>
      </c>
      <c r="D166" s="11" t="s">
        <v>1491</v>
      </c>
      <c r="E166" s="11" t="s">
        <v>1388</v>
      </c>
      <c r="F166" s="36" t="s">
        <v>1551</v>
      </c>
      <c r="G166" s="27"/>
    </row>
    <row r="167" spans="1:7" x14ac:dyDescent="0.25">
      <c r="A167" s="9" t="s">
        <v>1418</v>
      </c>
      <c r="B167" s="11" t="s">
        <v>336</v>
      </c>
      <c r="C167" s="27" t="s">
        <v>335</v>
      </c>
      <c r="D167" s="11" t="s">
        <v>1492</v>
      </c>
      <c r="E167" s="11" t="s">
        <v>1388</v>
      </c>
      <c r="F167" s="36" t="s">
        <v>1557</v>
      </c>
      <c r="G167" s="27"/>
    </row>
    <row r="168" spans="1:7" x14ac:dyDescent="0.25">
      <c r="A168" s="9">
        <v>492</v>
      </c>
      <c r="B168" s="11" t="s">
        <v>336</v>
      </c>
      <c r="C168" s="27" t="s">
        <v>335</v>
      </c>
      <c r="D168" s="11" t="s">
        <v>5</v>
      </c>
      <c r="E168" s="11" t="s">
        <v>1388</v>
      </c>
      <c r="F168" s="27" t="s">
        <v>735</v>
      </c>
      <c r="G168" s="37"/>
    </row>
    <row r="169" spans="1:7" x14ac:dyDescent="0.25">
      <c r="A169" s="9" t="s">
        <v>1419</v>
      </c>
      <c r="B169" s="11" t="s">
        <v>336</v>
      </c>
      <c r="C169" s="27" t="s">
        <v>335</v>
      </c>
      <c r="D169" s="9" t="s">
        <v>146</v>
      </c>
      <c r="E169" s="11" t="s">
        <v>1388</v>
      </c>
      <c r="F169" s="36" t="s">
        <v>1057</v>
      </c>
      <c r="G169" s="27"/>
    </row>
    <row r="170" spans="1:7" x14ac:dyDescent="0.25">
      <c r="A170" s="9" t="s">
        <v>1420</v>
      </c>
      <c r="B170" s="11" t="s">
        <v>336</v>
      </c>
      <c r="C170" s="27" t="s">
        <v>335</v>
      </c>
      <c r="D170" s="9" t="s">
        <v>1453</v>
      </c>
      <c r="E170" s="11" t="s">
        <v>1388</v>
      </c>
      <c r="F170" s="36" t="s">
        <v>885</v>
      </c>
      <c r="G170" s="27"/>
    </row>
    <row r="171" spans="1:7" x14ac:dyDescent="0.25">
      <c r="A171" s="9" t="s">
        <v>1544</v>
      </c>
      <c r="B171" s="11" t="s">
        <v>336</v>
      </c>
      <c r="C171" s="27" t="s">
        <v>335</v>
      </c>
      <c r="D171" s="9" t="s">
        <v>146</v>
      </c>
      <c r="E171" s="11" t="s">
        <v>1388</v>
      </c>
      <c r="F171" s="36" t="s">
        <v>786</v>
      </c>
      <c r="G171" s="27"/>
    </row>
    <row r="172" spans="1:7" x14ac:dyDescent="0.25">
      <c r="A172" s="9">
        <v>508</v>
      </c>
      <c r="B172" s="11" t="s">
        <v>336</v>
      </c>
      <c r="C172" s="27" t="s">
        <v>335</v>
      </c>
      <c r="D172" s="11" t="s">
        <v>5</v>
      </c>
      <c r="E172" s="11" t="s">
        <v>1388</v>
      </c>
      <c r="F172" s="27" t="s">
        <v>890</v>
      </c>
      <c r="G172" s="27"/>
    </row>
    <row r="173" spans="1:7" x14ac:dyDescent="0.25">
      <c r="A173" s="9">
        <v>513</v>
      </c>
      <c r="B173" s="11" t="s">
        <v>336</v>
      </c>
      <c r="C173" s="27" t="s">
        <v>335</v>
      </c>
      <c r="D173" s="11" t="s">
        <v>144</v>
      </c>
      <c r="E173" s="11" t="s">
        <v>1867</v>
      </c>
      <c r="F173" s="27" t="s">
        <v>1224</v>
      </c>
      <c r="G173" s="27"/>
    </row>
    <row r="174" spans="1:7" x14ac:dyDescent="0.25">
      <c r="A174" s="9">
        <v>520</v>
      </c>
      <c r="B174" s="11" t="s">
        <v>336</v>
      </c>
      <c r="C174" s="27" t="s">
        <v>335</v>
      </c>
      <c r="D174" s="11" t="s">
        <v>144</v>
      </c>
      <c r="E174" s="11" t="s">
        <v>1867</v>
      </c>
      <c r="F174" s="27" t="s">
        <v>968</v>
      </c>
      <c r="G174" s="27"/>
    </row>
    <row r="175" spans="1:7" x14ac:dyDescent="0.25">
      <c r="A175" s="9">
        <v>524</v>
      </c>
      <c r="B175" s="11" t="s">
        <v>336</v>
      </c>
      <c r="C175" s="27" t="s">
        <v>335</v>
      </c>
      <c r="D175" s="11" t="s">
        <v>5</v>
      </c>
      <c r="E175" s="11" t="s">
        <v>1388</v>
      </c>
      <c r="F175" s="27" t="s">
        <v>735</v>
      </c>
      <c r="G175" s="27"/>
    </row>
    <row r="176" spans="1:7" x14ac:dyDescent="0.25">
      <c r="A176" s="9" t="s">
        <v>1421</v>
      </c>
      <c r="B176" s="11" t="s">
        <v>336</v>
      </c>
      <c r="C176" s="27" t="s">
        <v>335</v>
      </c>
      <c r="D176" s="11" t="s">
        <v>337</v>
      </c>
      <c r="E176" s="11" t="s">
        <v>1388</v>
      </c>
      <c r="F176" s="27" t="s">
        <v>1518</v>
      </c>
      <c r="G176" s="27"/>
    </row>
    <row r="177" spans="1:7" x14ac:dyDescent="0.25">
      <c r="A177" s="9">
        <v>532</v>
      </c>
      <c r="B177" s="11" t="s">
        <v>336</v>
      </c>
      <c r="C177" s="27" t="s">
        <v>335</v>
      </c>
      <c r="D177" s="11" t="s">
        <v>337</v>
      </c>
      <c r="E177" s="11" t="s">
        <v>1388</v>
      </c>
      <c r="F177" s="27" t="s">
        <v>886</v>
      </c>
      <c r="G177" s="27"/>
    </row>
    <row r="178" spans="1:7" x14ac:dyDescent="0.25">
      <c r="A178" s="9">
        <v>542</v>
      </c>
      <c r="B178" s="11" t="s">
        <v>336</v>
      </c>
      <c r="C178" s="27" t="s">
        <v>335</v>
      </c>
      <c r="D178" s="9" t="s">
        <v>1444</v>
      </c>
      <c r="E178" s="11" t="s">
        <v>1388</v>
      </c>
      <c r="F178" s="26" t="s">
        <v>850</v>
      </c>
    </row>
    <row r="179" spans="1:7" x14ac:dyDescent="0.25">
      <c r="A179" s="9" t="s">
        <v>1423</v>
      </c>
      <c r="B179" s="11" t="s">
        <v>336</v>
      </c>
      <c r="C179" s="27" t="s">
        <v>335</v>
      </c>
      <c r="D179" s="11" t="s">
        <v>1552</v>
      </c>
      <c r="E179" s="11" t="s">
        <v>1388</v>
      </c>
      <c r="F179" s="36" t="s">
        <v>1553</v>
      </c>
    </row>
    <row r="180" spans="1:7" x14ac:dyDescent="0.25">
      <c r="A180" s="9">
        <v>556</v>
      </c>
      <c r="B180" s="11" t="s">
        <v>336</v>
      </c>
      <c r="C180" s="27" t="s">
        <v>335</v>
      </c>
      <c r="D180" s="11" t="s">
        <v>144</v>
      </c>
      <c r="E180" s="11" t="s">
        <v>1867</v>
      </c>
      <c r="F180" s="27" t="s">
        <v>1225</v>
      </c>
      <c r="G180" s="27"/>
    </row>
    <row r="181" spans="1:7" x14ac:dyDescent="0.25">
      <c r="A181" s="9">
        <v>557</v>
      </c>
      <c r="B181" s="11" t="s">
        <v>336</v>
      </c>
      <c r="C181" s="27" t="s">
        <v>335</v>
      </c>
      <c r="D181" s="11" t="s">
        <v>145</v>
      </c>
      <c r="E181" s="11" t="s">
        <v>1388</v>
      </c>
      <c r="F181" s="27" t="s">
        <v>889</v>
      </c>
      <c r="G181" s="27"/>
    </row>
    <row r="182" spans="1:7" x14ac:dyDescent="0.25">
      <c r="A182" s="9">
        <v>566</v>
      </c>
      <c r="B182" s="11" t="s">
        <v>336</v>
      </c>
      <c r="C182" s="27" t="s">
        <v>335</v>
      </c>
      <c r="D182" s="11" t="s">
        <v>345</v>
      </c>
      <c r="E182" s="11" t="s">
        <v>1388</v>
      </c>
      <c r="F182" s="27" t="s">
        <v>888</v>
      </c>
      <c r="G182" s="27"/>
    </row>
    <row r="183" spans="1:7" x14ac:dyDescent="0.25">
      <c r="A183" s="9">
        <v>568</v>
      </c>
      <c r="B183" s="11" t="s">
        <v>336</v>
      </c>
      <c r="C183" s="27" t="s">
        <v>335</v>
      </c>
      <c r="D183" s="11" t="s">
        <v>350</v>
      </c>
      <c r="E183" s="11" t="s">
        <v>1388</v>
      </c>
      <c r="F183" s="27" t="s">
        <v>886</v>
      </c>
      <c r="G183" s="27"/>
    </row>
    <row r="184" spans="1:7" x14ac:dyDescent="0.25">
      <c r="A184" s="9" t="s">
        <v>1424</v>
      </c>
      <c r="B184" s="11" t="s">
        <v>336</v>
      </c>
      <c r="C184" s="27" t="s">
        <v>335</v>
      </c>
      <c r="D184" s="11" t="s">
        <v>1449</v>
      </c>
      <c r="E184" s="11" t="s">
        <v>1388</v>
      </c>
      <c r="F184" s="27">
        <v>16271</v>
      </c>
      <c r="G184" s="27"/>
    </row>
    <row r="185" spans="1:7" x14ac:dyDescent="0.25">
      <c r="A185" s="9" t="s">
        <v>1425</v>
      </c>
      <c r="B185" s="11" t="s">
        <v>336</v>
      </c>
      <c r="C185" s="27" t="s">
        <v>335</v>
      </c>
      <c r="D185" s="11" t="s">
        <v>1449</v>
      </c>
      <c r="E185" s="11" t="s">
        <v>1388</v>
      </c>
      <c r="F185" s="27" t="s">
        <v>1604</v>
      </c>
      <c r="G185" s="27"/>
    </row>
    <row r="186" spans="1:7" x14ac:dyDescent="0.25">
      <c r="A186" s="9" t="s">
        <v>1426</v>
      </c>
      <c r="B186" s="11" t="s">
        <v>336</v>
      </c>
      <c r="C186" s="27" t="s">
        <v>335</v>
      </c>
      <c r="D186" s="11" t="s">
        <v>1502</v>
      </c>
      <c r="E186" s="11" t="s">
        <v>1388</v>
      </c>
      <c r="F186" s="27" t="s">
        <v>1556</v>
      </c>
      <c r="G186" s="27"/>
    </row>
    <row r="187" spans="1:7" x14ac:dyDescent="0.25">
      <c r="A187" s="9" t="s">
        <v>1427</v>
      </c>
      <c r="B187" s="11" t="s">
        <v>336</v>
      </c>
      <c r="C187" s="27" t="s">
        <v>335</v>
      </c>
      <c r="D187" s="11" t="s">
        <v>1503</v>
      </c>
      <c r="E187" s="11" t="s">
        <v>1388</v>
      </c>
      <c r="F187" s="27" t="s">
        <v>1554</v>
      </c>
      <c r="G187" s="27"/>
    </row>
    <row r="188" spans="1:7" x14ac:dyDescent="0.25">
      <c r="A188" s="9" t="s">
        <v>1428</v>
      </c>
      <c r="B188" s="11" t="s">
        <v>336</v>
      </c>
      <c r="C188" s="27" t="s">
        <v>335</v>
      </c>
      <c r="D188" s="11" t="s">
        <v>1487</v>
      </c>
      <c r="E188" s="11" t="s">
        <v>1388</v>
      </c>
      <c r="F188" s="27" t="s">
        <v>1555</v>
      </c>
      <c r="G188" s="27"/>
    </row>
    <row r="189" spans="1:7" x14ac:dyDescent="0.25">
      <c r="A189" s="9">
        <v>580</v>
      </c>
      <c r="B189" s="11" t="s">
        <v>336</v>
      </c>
      <c r="C189" s="27" t="s">
        <v>335</v>
      </c>
      <c r="D189" s="11" t="s">
        <v>1480</v>
      </c>
      <c r="E189" s="11" t="s">
        <v>1867</v>
      </c>
      <c r="F189" s="26" t="s">
        <v>1523</v>
      </c>
    </row>
    <row r="190" spans="1:7" x14ac:dyDescent="0.25">
      <c r="A190" s="13" t="s">
        <v>1842</v>
      </c>
    </row>
    <row r="191" spans="1:7" x14ac:dyDescent="0.25">
      <c r="A191" s="13" t="s">
        <v>1868</v>
      </c>
    </row>
  </sheetData>
  <mergeCells count="1">
    <mergeCell ref="F2:H2"/>
  </mergeCells>
  <pageMargins left="0.7" right="0.7" top="0.75" bottom="0.75" header="0.3" footer="0.3"/>
  <pageSetup orientation="portrait" r:id="rId1"/>
  <ignoredErrors>
    <ignoredError sqref="A3:XFD6 A33:D77 A32:C32 F32:XFD32 A100:D103 A99:C99 F99:XFD99 A105:D105 A104:C104 F104:XFD104 A173:D180 A172:C172 F172:XFD172 A80:D93 A78:C79 F78:XFD79 A96:D98 A94 F94:XFD94 A107:D142 A106:C106 F106:XFD106 A144:D145 A143:C143 F143:XFD143 A147:D171 A146:C146 F146:XFD146 A182:D188 A181:C181 F181:XFD181 A7:D31 F7:XFD31 F33:XFD77 F100:XFD103 F105:XFD105 F173:XFD180 F80:XFD93 F95:XFD98 F107:XFD142 F144:XFD145 F147:XFD171 F182:XFD188 A95 C95:D95 C9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9"/>
  <sheetViews>
    <sheetView showGridLines="0" topLeftCell="A22" zoomScaleNormal="100" workbookViewId="0">
      <selection activeCell="K21" sqref="K21"/>
    </sheetView>
  </sheetViews>
  <sheetFormatPr baseColWidth="10" defaultColWidth="11.5546875" defaultRowHeight="12" x14ac:dyDescent="0.25"/>
  <cols>
    <col min="1" max="1" width="15" style="32" customWidth="1"/>
    <col min="2" max="2" width="8.88671875" style="5" customWidth="1"/>
    <col min="3" max="3" width="12" style="5" bestFit="1" customWidth="1"/>
    <col min="4" max="4" width="12.44140625" style="5" customWidth="1"/>
    <col min="5" max="5" width="9.33203125" style="5" customWidth="1"/>
    <col min="6" max="6" width="12" style="5" bestFit="1" customWidth="1"/>
    <col min="7" max="7" width="12.5546875" style="5" customWidth="1"/>
    <col min="8" max="8" width="8.33203125" style="5" customWidth="1"/>
    <col min="9" max="9" width="12" style="5" bestFit="1" customWidth="1"/>
    <col min="10" max="16384" width="11.5546875" style="5"/>
  </cols>
  <sheetData>
    <row r="1" spans="1:9" s="4" customFormat="1" ht="13.8" x14ac:dyDescent="0.25">
      <c r="A1" s="63" t="s">
        <v>1844</v>
      </c>
    </row>
    <row r="2" spans="1:9" s="4" customFormat="1" x14ac:dyDescent="0.25">
      <c r="A2" s="137" t="s">
        <v>1821</v>
      </c>
      <c r="B2" s="138"/>
      <c r="C2" s="139"/>
      <c r="D2" s="137" t="s">
        <v>1792</v>
      </c>
      <c r="E2" s="138"/>
      <c r="F2" s="139"/>
      <c r="G2" s="137" t="s">
        <v>1822</v>
      </c>
      <c r="H2" s="138"/>
      <c r="I2" s="139"/>
    </row>
    <row r="3" spans="1:9" s="4" customFormat="1" x14ac:dyDescent="0.25">
      <c r="A3" s="47" t="s">
        <v>1793</v>
      </c>
      <c r="B3" s="47" t="s">
        <v>359</v>
      </c>
      <c r="C3" s="61" t="s">
        <v>1794</v>
      </c>
      <c r="D3" s="53" t="s">
        <v>1793</v>
      </c>
      <c r="E3" s="47" t="s">
        <v>359</v>
      </c>
      <c r="F3" s="61" t="s">
        <v>1794</v>
      </c>
      <c r="G3" s="53" t="s">
        <v>1793</v>
      </c>
      <c r="H3" s="47" t="s">
        <v>359</v>
      </c>
      <c r="I3" s="61" t="s">
        <v>1794</v>
      </c>
    </row>
    <row r="4" spans="1:9" s="4" customFormat="1" x14ac:dyDescent="0.25">
      <c r="A4" s="60" t="s">
        <v>337</v>
      </c>
      <c r="B4" s="60">
        <v>13</v>
      </c>
      <c r="C4" s="115">
        <f>6.9</f>
        <v>6.9</v>
      </c>
      <c r="D4" s="48" t="s">
        <v>1451</v>
      </c>
      <c r="E4" s="60">
        <v>2</v>
      </c>
      <c r="F4" s="110">
        <f>1.1</f>
        <v>1.1000000000000001</v>
      </c>
      <c r="G4" s="49" t="s">
        <v>1487</v>
      </c>
      <c r="H4" s="121">
        <v>3</v>
      </c>
      <c r="I4" s="116">
        <v>1.6</v>
      </c>
    </row>
    <row r="5" spans="1:9" s="4" customFormat="1" x14ac:dyDescent="0.25">
      <c r="A5" s="54" t="s">
        <v>1442</v>
      </c>
      <c r="B5" s="54">
        <v>2</v>
      </c>
      <c r="C5" s="116">
        <f>1.1</f>
        <v>1.1000000000000001</v>
      </c>
      <c r="D5" s="48" t="s">
        <v>1795</v>
      </c>
      <c r="E5" s="54">
        <v>1</v>
      </c>
      <c r="F5" s="120">
        <f t="shared" ref="F5:F9" si="0">0.53</f>
        <v>0.53</v>
      </c>
      <c r="G5" s="50" t="s">
        <v>1796</v>
      </c>
      <c r="H5" s="8">
        <v>1</v>
      </c>
      <c r="I5" s="120">
        <f t="shared" ref="I5" si="1">0.53</f>
        <v>0.53</v>
      </c>
    </row>
    <row r="6" spans="1:9" s="4" customFormat="1" x14ac:dyDescent="0.25">
      <c r="A6" s="54" t="s">
        <v>1478</v>
      </c>
      <c r="B6" s="54">
        <v>1</v>
      </c>
      <c r="C6" s="111">
        <f>0.53</f>
        <v>0.53</v>
      </c>
      <c r="D6" s="48" t="s">
        <v>1475</v>
      </c>
      <c r="E6" s="54">
        <v>1</v>
      </c>
      <c r="F6" s="120">
        <f t="shared" si="0"/>
        <v>0.53</v>
      </c>
      <c r="G6" s="51" t="s">
        <v>1457</v>
      </c>
      <c r="H6" s="75">
        <v>2</v>
      </c>
      <c r="I6" s="116">
        <f>1.1</f>
        <v>1.1000000000000001</v>
      </c>
    </row>
    <row r="7" spans="1:9" s="4" customFormat="1" x14ac:dyDescent="0.25">
      <c r="A7" s="54" t="s">
        <v>1468</v>
      </c>
      <c r="B7" s="54">
        <v>1</v>
      </c>
      <c r="C7" s="111">
        <f>0.53</f>
        <v>0.53</v>
      </c>
      <c r="D7" s="48" t="s">
        <v>1797</v>
      </c>
      <c r="E7" s="54">
        <v>1</v>
      </c>
      <c r="F7" s="120">
        <f t="shared" si="0"/>
        <v>0.53</v>
      </c>
      <c r="G7" s="53" t="s">
        <v>1798</v>
      </c>
      <c r="H7" s="47">
        <f>SUM(H4:H6)</f>
        <v>6</v>
      </c>
      <c r="I7" s="52">
        <f>SUM(I4:I6)</f>
        <v>3.23</v>
      </c>
    </row>
    <row r="8" spans="1:9" s="4" customFormat="1" x14ac:dyDescent="0.25">
      <c r="A8" s="54" t="s">
        <v>1455</v>
      </c>
      <c r="B8" s="109">
        <v>3</v>
      </c>
      <c r="C8" s="116">
        <v>1.6</v>
      </c>
      <c r="D8" s="48" t="s">
        <v>1471</v>
      </c>
      <c r="E8" s="54">
        <v>1</v>
      </c>
      <c r="F8" s="120">
        <f t="shared" si="0"/>
        <v>0.53</v>
      </c>
    </row>
    <row r="9" spans="1:9" s="4" customFormat="1" x14ac:dyDescent="0.25">
      <c r="A9" s="47" t="s">
        <v>1799</v>
      </c>
      <c r="B9" s="47">
        <f>SUM(B4:B8)</f>
        <v>20</v>
      </c>
      <c r="C9" s="117">
        <f>SUM(C4:C8)</f>
        <v>10.659999999999998</v>
      </c>
      <c r="D9" s="48" t="s">
        <v>921</v>
      </c>
      <c r="E9" s="54">
        <v>1</v>
      </c>
      <c r="F9" s="120">
        <f t="shared" si="0"/>
        <v>0.53</v>
      </c>
    </row>
    <row r="10" spans="1:9" s="4" customFormat="1" x14ac:dyDescent="0.25">
      <c r="A10" s="60" t="s">
        <v>144</v>
      </c>
      <c r="B10" s="54">
        <v>23</v>
      </c>
      <c r="C10" s="115">
        <f>12.3</f>
        <v>12.3</v>
      </c>
      <c r="D10" s="48" t="s">
        <v>1449</v>
      </c>
      <c r="E10" s="54">
        <v>7</v>
      </c>
      <c r="F10" s="110">
        <f>3.7</f>
        <v>3.7</v>
      </c>
    </row>
    <row r="11" spans="1:9" s="4" customFormat="1" x14ac:dyDescent="0.25">
      <c r="A11" s="54" t="s">
        <v>1465</v>
      </c>
      <c r="B11" s="54">
        <v>1</v>
      </c>
      <c r="C11" s="111">
        <f>0.53</f>
        <v>0.53</v>
      </c>
      <c r="D11" s="48" t="s">
        <v>1492</v>
      </c>
      <c r="E11" s="54">
        <v>1</v>
      </c>
      <c r="F11" s="120">
        <f t="shared" ref="F11:F22" si="2">0.53</f>
        <v>0.53</v>
      </c>
    </row>
    <row r="12" spans="1:9" s="4" customFormat="1" x14ac:dyDescent="0.25">
      <c r="A12" s="54" t="s">
        <v>1461</v>
      </c>
      <c r="B12" s="54">
        <v>1</v>
      </c>
      <c r="C12" s="111">
        <f>0.53</f>
        <v>0.53</v>
      </c>
      <c r="D12" s="48" t="s">
        <v>1510</v>
      </c>
      <c r="E12" s="54">
        <v>1</v>
      </c>
      <c r="F12" s="120">
        <f t="shared" si="2"/>
        <v>0.53</v>
      </c>
    </row>
    <row r="13" spans="1:9" s="4" customFormat="1" x14ac:dyDescent="0.25">
      <c r="A13" s="54" t="s">
        <v>1480</v>
      </c>
      <c r="B13" s="54">
        <v>2</v>
      </c>
      <c r="C13" s="116">
        <f>1.1</f>
        <v>1.1000000000000001</v>
      </c>
      <c r="D13" s="48" t="s">
        <v>1467</v>
      </c>
      <c r="E13" s="54">
        <v>1</v>
      </c>
      <c r="F13" s="120">
        <f t="shared" si="2"/>
        <v>0.53</v>
      </c>
    </row>
    <row r="14" spans="1:9" s="4" customFormat="1" x14ac:dyDescent="0.25">
      <c r="A14" s="54" t="s">
        <v>1456</v>
      </c>
      <c r="B14" s="54">
        <v>3</v>
      </c>
      <c r="C14" s="118">
        <f>1.6</f>
        <v>1.6</v>
      </c>
      <c r="D14" s="48" t="s">
        <v>1463</v>
      </c>
      <c r="E14" s="54">
        <v>1</v>
      </c>
      <c r="F14" s="120">
        <f t="shared" si="2"/>
        <v>0.53</v>
      </c>
    </row>
    <row r="15" spans="1:9" s="4" customFormat="1" x14ac:dyDescent="0.25">
      <c r="A15" s="47" t="s">
        <v>1800</v>
      </c>
      <c r="B15" s="47">
        <f>SUM(B10:B14)</f>
        <v>30</v>
      </c>
      <c r="C15" s="56">
        <f>SUM(C10:C14)</f>
        <v>16.059999999999999</v>
      </c>
      <c r="D15" s="48" t="s">
        <v>1450</v>
      </c>
      <c r="E15" s="54">
        <v>1</v>
      </c>
      <c r="F15" s="120">
        <f t="shared" si="2"/>
        <v>0.53</v>
      </c>
    </row>
    <row r="16" spans="1:9" s="4" customFormat="1" x14ac:dyDescent="0.25">
      <c r="A16" s="54" t="s">
        <v>5</v>
      </c>
      <c r="B16" s="60">
        <v>30</v>
      </c>
      <c r="C16" s="113">
        <f>16.1</f>
        <v>16.100000000000001</v>
      </c>
      <c r="D16" s="48" t="s">
        <v>349</v>
      </c>
      <c r="E16" s="54">
        <v>1</v>
      </c>
      <c r="F16" s="120">
        <f t="shared" si="2"/>
        <v>0.53</v>
      </c>
    </row>
    <row r="17" spans="1:6" s="4" customFormat="1" x14ac:dyDescent="0.25">
      <c r="A17" s="6" t="s">
        <v>1435</v>
      </c>
      <c r="B17" s="54">
        <v>7</v>
      </c>
      <c r="C17" s="110">
        <f>3.7</f>
        <v>3.7</v>
      </c>
      <c r="D17" s="48" t="s">
        <v>359</v>
      </c>
      <c r="E17" s="54">
        <v>1</v>
      </c>
      <c r="F17" s="120">
        <f t="shared" si="2"/>
        <v>0.53</v>
      </c>
    </row>
    <row r="18" spans="1:6" s="4" customFormat="1" x14ac:dyDescent="0.25">
      <c r="A18" s="6" t="s">
        <v>1479</v>
      </c>
      <c r="B18" s="54">
        <v>1</v>
      </c>
      <c r="C18" s="111">
        <f>0.53</f>
        <v>0.53</v>
      </c>
      <c r="D18" s="48" t="s">
        <v>1432</v>
      </c>
      <c r="E18" s="54">
        <v>1</v>
      </c>
      <c r="F18" s="120">
        <f t="shared" si="2"/>
        <v>0.53</v>
      </c>
    </row>
    <row r="19" spans="1:6" s="4" customFormat="1" x14ac:dyDescent="0.25">
      <c r="A19" s="6" t="s">
        <v>1444</v>
      </c>
      <c r="B19" s="54">
        <v>3</v>
      </c>
      <c r="C19" s="110">
        <f>1.6</f>
        <v>1.6</v>
      </c>
      <c r="D19" s="48" t="s">
        <v>1483</v>
      </c>
      <c r="E19" s="54">
        <v>1</v>
      </c>
      <c r="F19" s="120">
        <f t="shared" si="2"/>
        <v>0.53</v>
      </c>
    </row>
    <row r="20" spans="1:6" s="4" customFormat="1" x14ac:dyDescent="0.25">
      <c r="A20" s="6" t="s">
        <v>1445</v>
      </c>
      <c r="B20" s="54">
        <v>4</v>
      </c>
      <c r="C20" s="110">
        <f>2.1</f>
        <v>2.1</v>
      </c>
      <c r="D20" s="48" t="s">
        <v>1472</v>
      </c>
      <c r="E20" s="54">
        <v>1</v>
      </c>
      <c r="F20" s="120">
        <f t="shared" si="2"/>
        <v>0.53</v>
      </c>
    </row>
    <row r="21" spans="1:6" s="4" customFormat="1" x14ac:dyDescent="0.25">
      <c r="A21" s="6" t="s">
        <v>1454</v>
      </c>
      <c r="B21" s="109">
        <v>2</v>
      </c>
      <c r="C21" s="112">
        <f>1.1</f>
        <v>1.1000000000000001</v>
      </c>
      <c r="D21" s="48" t="s">
        <v>1549</v>
      </c>
      <c r="E21" s="54">
        <v>1</v>
      </c>
      <c r="F21" s="120">
        <f t="shared" si="2"/>
        <v>0.53</v>
      </c>
    </row>
    <row r="22" spans="1:6" s="4" customFormat="1" x14ac:dyDescent="0.25">
      <c r="A22" s="47" t="s">
        <v>1801</v>
      </c>
      <c r="B22" s="47">
        <f>SUM(B16:B21)</f>
        <v>47</v>
      </c>
      <c r="C22" s="56">
        <f>SUM(C16:C21)</f>
        <v>25.130000000000006</v>
      </c>
      <c r="D22" s="48" t="s">
        <v>1503</v>
      </c>
      <c r="E22" s="54">
        <v>1</v>
      </c>
      <c r="F22" s="120">
        <f t="shared" si="2"/>
        <v>0.53</v>
      </c>
    </row>
    <row r="23" spans="1:6" s="4" customFormat="1" x14ac:dyDescent="0.25">
      <c r="A23" s="54" t="s">
        <v>145</v>
      </c>
      <c r="B23" s="60">
        <v>8</v>
      </c>
      <c r="C23" s="113">
        <f>4.3</f>
        <v>4.3</v>
      </c>
      <c r="D23" s="48" t="s">
        <v>345</v>
      </c>
      <c r="E23" s="54">
        <v>2</v>
      </c>
      <c r="F23" s="110">
        <f>1.1</f>
        <v>1.1000000000000001</v>
      </c>
    </row>
    <row r="24" spans="1:6" s="4" customFormat="1" x14ac:dyDescent="0.25">
      <c r="A24" s="6" t="s">
        <v>1446</v>
      </c>
      <c r="B24" s="54">
        <v>1</v>
      </c>
      <c r="C24" s="111">
        <f>0.53</f>
        <v>0.53</v>
      </c>
      <c r="D24" s="48" t="s">
        <v>343</v>
      </c>
      <c r="E24" s="54">
        <v>1</v>
      </c>
      <c r="F24" s="120">
        <f t="shared" ref="F24" si="3">0.53</f>
        <v>0.53</v>
      </c>
    </row>
    <row r="25" spans="1:6" s="4" customFormat="1" x14ac:dyDescent="0.25">
      <c r="A25" s="7" t="s">
        <v>146</v>
      </c>
      <c r="B25" s="54">
        <v>12</v>
      </c>
      <c r="C25" s="110">
        <f>6.4</f>
        <v>6.4</v>
      </c>
      <c r="D25" s="48" t="s">
        <v>344</v>
      </c>
      <c r="E25" s="54">
        <v>2</v>
      </c>
      <c r="F25" s="110">
        <f t="shared" ref="F25:F26" si="4">1.1</f>
        <v>1.1000000000000001</v>
      </c>
    </row>
    <row r="26" spans="1:6" s="4" customFormat="1" x14ac:dyDescent="0.25">
      <c r="A26" s="7" t="s">
        <v>1447</v>
      </c>
      <c r="B26" s="54">
        <v>1</v>
      </c>
      <c r="C26" s="111">
        <f>0.53</f>
        <v>0.53</v>
      </c>
      <c r="D26" s="48" t="s">
        <v>342</v>
      </c>
      <c r="E26" s="54">
        <v>2</v>
      </c>
      <c r="F26" s="110">
        <f t="shared" si="4"/>
        <v>1.1000000000000001</v>
      </c>
    </row>
    <row r="27" spans="1:6" s="4" customFormat="1" x14ac:dyDescent="0.25">
      <c r="A27" s="6" t="s">
        <v>1462</v>
      </c>
      <c r="B27" s="54">
        <v>1</v>
      </c>
      <c r="C27" s="111">
        <f>0.53</f>
        <v>0.53</v>
      </c>
      <c r="D27" s="48" t="s">
        <v>1452</v>
      </c>
      <c r="E27" s="54">
        <v>1</v>
      </c>
      <c r="F27" s="120">
        <f t="shared" ref="F27:F35" si="5">0.53</f>
        <v>0.53</v>
      </c>
    </row>
    <row r="28" spans="1:6" s="4" customFormat="1" x14ac:dyDescent="0.25">
      <c r="A28" s="7" t="s">
        <v>1453</v>
      </c>
      <c r="B28" s="54">
        <v>4</v>
      </c>
      <c r="C28" s="110">
        <v>2.1</v>
      </c>
      <c r="D28" s="48" t="s">
        <v>1502</v>
      </c>
      <c r="E28" s="54">
        <v>1</v>
      </c>
      <c r="F28" s="120">
        <f t="shared" si="5"/>
        <v>0.53</v>
      </c>
    </row>
    <row r="29" spans="1:6" s="4" customFormat="1" x14ac:dyDescent="0.25">
      <c r="A29" s="54" t="s">
        <v>758</v>
      </c>
      <c r="B29" s="54">
        <v>7</v>
      </c>
      <c r="C29" s="110">
        <v>3.7</v>
      </c>
      <c r="D29" s="57" t="s">
        <v>1439</v>
      </c>
      <c r="E29" s="54">
        <v>1</v>
      </c>
      <c r="F29" s="120">
        <f t="shared" si="5"/>
        <v>0.53</v>
      </c>
    </row>
    <row r="30" spans="1:6" s="4" customFormat="1" x14ac:dyDescent="0.25">
      <c r="A30" s="54" t="s">
        <v>1470</v>
      </c>
      <c r="B30" s="54">
        <v>1</v>
      </c>
      <c r="C30" s="111">
        <f>0.53</f>
        <v>0.53</v>
      </c>
      <c r="D30" s="57" t="s">
        <v>1460</v>
      </c>
      <c r="E30" s="54">
        <v>1</v>
      </c>
      <c r="F30" s="120">
        <f t="shared" si="5"/>
        <v>0.53</v>
      </c>
    </row>
    <row r="31" spans="1:6" s="4" customFormat="1" x14ac:dyDescent="0.25">
      <c r="A31" s="7" t="s">
        <v>1488</v>
      </c>
      <c r="B31" s="109">
        <v>2</v>
      </c>
      <c r="C31" s="112">
        <v>1.1000000000000001</v>
      </c>
      <c r="D31" s="57" t="s">
        <v>1552</v>
      </c>
      <c r="E31" s="54">
        <v>1</v>
      </c>
      <c r="F31" s="120">
        <f t="shared" si="5"/>
        <v>0.53</v>
      </c>
    </row>
    <row r="32" spans="1:6" s="4" customFormat="1" x14ac:dyDescent="0.25">
      <c r="A32" s="62" t="s">
        <v>1802</v>
      </c>
      <c r="B32" s="47">
        <f>SUM(B23:B31)</f>
        <v>37</v>
      </c>
      <c r="C32" s="59">
        <f>SUM(C23:C31)</f>
        <v>19.720000000000002</v>
      </c>
      <c r="D32" s="48" t="s">
        <v>351</v>
      </c>
      <c r="E32" s="54">
        <v>1</v>
      </c>
      <c r="F32" s="120">
        <f t="shared" si="5"/>
        <v>0.53</v>
      </c>
    </row>
    <row r="33" spans="1:6" s="4" customFormat="1" x14ac:dyDescent="0.25">
      <c r="A33" s="6" t="s">
        <v>906</v>
      </c>
      <c r="B33" s="60">
        <v>1</v>
      </c>
      <c r="C33" s="111">
        <f>0.53</f>
        <v>0.53</v>
      </c>
      <c r="D33" s="119" t="s">
        <v>1491</v>
      </c>
      <c r="E33" s="8">
        <v>1</v>
      </c>
      <c r="F33" s="120">
        <f t="shared" si="5"/>
        <v>0.53</v>
      </c>
    </row>
    <row r="34" spans="1:6" s="4" customFormat="1" x14ac:dyDescent="0.25">
      <c r="A34" s="6" t="s">
        <v>1595</v>
      </c>
      <c r="B34" s="54">
        <v>1</v>
      </c>
      <c r="C34" s="111">
        <f>0.53</f>
        <v>0.53</v>
      </c>
      <c r="D34" s="48" t="s">
        <v>1466</v>
      </c>
      <c r="E34" s="54">
        <v>1</v>
      </c>
      <c r="F34" s="120">
        <f t="shared" si="5"/>
        <v>0.53</v>
      </c>
    </row>
    <row r="35" spans="1:6" s="4" customFormat="1" x14ac:dyDescent="0.25">
      <c r="A35" s="6" t="s">
        <v>1448</v>
      </c>
      <c r="B35" s="54">
        <v>1</v>
      </c>
      <c r="C35" s="111">
        <f>0.53</f>
        <v>0.53</v>
      </c>
      <c r="D35" s="48" t="s">
        <v>348</v>
      </c>
      <c r="E35" s="54">
        <v>1</v>
      </c>
      <c r="F35" s="120">
        <f t="shared" si="5"/>
        <v>0.53</v>
      </c>
    </row>
    <row r="36" spans="1:6" s="4" customFormat="1" x14ac:dyDescent="0.25">
      <c r="A36" s="6" t="s">
        <v>1431</v>
      </c>
      <c r="B36" s="109">
        <v>1</v>
      </c>
      <c r="C36" s="111">
        <f>0.53</f>
        <v>0.53</v>
      </c>
      <c r="D36" s="55" t="s">
        <v>1803</v>
      </c>
      <c r="E36" s="109">
        <v>1</v>
      </c>
      <c r="F36" s="120">
        <f>0.53</f>
        <v>0.53</v>
      </c>
    </row>
    <row r="37" spans="1:6" s="4" customFormat="1" x14ac:dyDescent="0.25">
      <c r="A37" s="47" t="s">
        <v>1804</v>
      </c>
      <c r="B37" s="114">
        <f>SUM(B33:B36)</f>
        <v>4</v>
      </c>
      <c r="C37" s="52">
        <f>SUM(C33:C36)</f>
        <v>2.12</v>
      </c>
      <c r="D37" s="53" t="s">
        <v>1798</v>
      </c>
      <c r="E37" s="47">
        <f>SUM(E4:E36)</f>
        <v>43</v>
      </c>
      <c r="F37" s="58">
        <f>SUM(F4:F36)</f>
        <v>22.940000000000008</v>
      </c>
    </row>
    <row r="38" spans="1:6" s="4" customFormat="1" x14ac:dyDescent="0.25">
      <c r="A38" s="53" t="s">
        <v>1798</v>
      </c>
      <c r="B38" s="47">
        <f>SUM(B37,B32,B22,B15,B9)</f>
        <v>138</v>
      </c>
      <c r="C38" s="59">
        <f>SUM(C37+C32+C22+C15+C9)</f>
        <v>73.690000000000012</v>
      </c>
    </row>
    <row r="39" spans="1:6" x14ac:dyDescent="0.25">
      <c r="B39" s="54"/>
      <c r="D39" s="4"/>
      <c r="E39" s="4"/>
      <c r="F39" s="4"/>
    </row>
    <row r="40" spans="1:6" x14ac:dyDescent="0.25">
      <c r="D40" s="4"/>
      <c r="E40" s="4"/>
      <c r="F40" s="4"/>
    </row>
    <row r="41" spans="1:6" x14ac:dyDescent="0.25">
      <c r="D41" s="4"/>
      <c r="E41" s="4"/>
      <c r="F41" s="4"/>
    </row>
    <row r="42" spans="1:6" x14ac:dyDescent="0.25">
      <c r="D42" s="4"/>
      <c r="E42" s="4"/>
      <c r="F42" s="4"/>
    </row>
    <row r="43" spans="1:6" x14ac:dyDescent="0.25">
      <c r="D43" s="4"/>
      <c r="E43" s="4"/>
      <c r="F43" s="4"/>
    </row>
    <row r="44" spans="1:6" x14ac:dyDescent="0.25">
      <c r="D44" s="4"/>
      <c r="E44" s="4"/>
      <c r="F44" s="4"/>
    </row>
    <row r="45" spans="1:6" x14ac:dyDescent="0.25">
      <c r="D45" s="4"/>
      <c r="E45" s="4"/>
      <c r="F45" s="4"/>
    </row>
    <row r="46" spans="1:6" x14ac:dyDescent="0.25">
      <c r="D46" s="4"/>
      <c r="E46" s="4"/>
      <c r="F46" s="4"/>
    </row>
    <row r="47" spans="1:6" x14ac:dyDescent="0.25">
      <c r="D47" s="4"/>
      <c r="E47" s="4"/>
      <c r="F47" s="4"/>
    </row>
    <row r="48" spans="1:6" x14ac:dyDescent="0.25">
      <c r="D48" s="4"/>
      <c r="E48" s="4"/>
      <c r="F48" s="4"/>
    </row>
    <row r="49" spans="1:6" x14ac:dyDescent="0.25">
      <c r="D49" s="4"/>
      <c r="E49" s="4"/>
      <c r="F49" s="4"/>
    </row>
    <row r="50" spans="1:6" x14ac:dyDescent="0.25">
      <c r="D50" s="4"/>
      <c r="E50" s="4"/>
      <c r="F50" s="4"/>
    </row>
    <row r="51" spans="1:6" ht="14.25" customHeight="1" x14ac:dyDescent="0.25">
      <c r="D51" s="4"/>
      <c r="E51" s="4"/>
      <c r="F51" s="4"/>
    </row>
    <row r="52" spans="1:6" ht="14.25" customHeight="1" x14ac:dyDescent="0.25">
      <c r="D52" s="4"/>
      <c r="E52" s="4"/>
      <c r="F52" s="4"/>
    </row>
    <row r="53" spans="1:6" x14ac:dyDescent="0.25">
      <c r="D53" s="4"/>
      <c r="E53" s="4"/>
      <c r="F53" s="4"/>
    </row>
    <row r="60" spans="1:6" x14ac:dyDescent="0.25">
      <c r="A60" s="54"/>
      <c r="B60" s="54"/>
    </row>
    <row r="61" spans="1:6" x14ac:dyDescent="0.25">
      <c r="A61" s="54"/>
      <c r="B61" s="54"/>
    </row>
    <row r="62" spans="1:6" x14ac:dyDescent="0.25">
      <c r="A62" s="54"/>
      <c r="B62" s="54"/>
    </row>
    <row r="63" spans="1:6" x14ac:dyDescent="0.25">
      <c r="A63" s="54"/>
      <c r="B63" s="54"/>
    </row>
    <row r="64" spans="1:6" x14ac:dyDescent="0.25">
      <c r="A64" s="54"/>
      <c r="B64" s="54"/>
    </row>
    <row r="65" spans="1:2" x14ac:dyDescent="0.25">
      <c r="A65" s="54"/>
      <c r="B65" s="54"/>
    </row>
    <row r="66" spans="1:2" x14ac:dyDescent="0.25">
      <c r="A66" s="54"/>
      <c r="B66" s="54"/>
    </row>
    <row r="67" spans="1:2" x14ac:dyDescent="0.25">
      <c r="A67" s="54"/>
      <c r="B67" s="54"/>
    </row>
    <row r="68" spans="1:2" x14ac:dyDescent="0.25">
      <c r="A68" s="54"/>
      <c r="B68" s="54"/>
    </row>
    <row r="69" spans="1:2" x14ac:dyDescent="0.25">
      <c r="A69" s="54"/>
      <c r="B69" s="54"/>
    </row>
    <row r="70" spans="1:2" x14ac:dyDescent="0.25">
      <c r="A70" s="54"/>
      <c r="B70" s="54"/>
    </row>
    <row r="71" spans="1:2" x14ac:dyDescent="0.25">
      <c r="A71" s="54"/>
      <c r="B71" s="54"/>
    </row>
    <row r="72" spans="1:2" x14ac:dyDescent="0.25">
      <c r="A72" s="54"/>
      <c r="B72" s="54"/>
    </row>
    <row r="73" spans="1:2" x14ac:dyDescent="0.25">
      <c r="A73" s="54"/>
      <c r="B73" s="54"/>
    </row>
    <row r="74" spans="1:2" x14ac:dyDescent="0.25">
      <c r="A74" s="54"/>
      <c r="B74" s="54"/>
    </row>
    <row r="75" spans="1:2" x14ac:dyDescent="0.25">
      <c r="A75" s="54"/>
      <c r="B75" s="54"/>
    </row>
    <row r="76" spans="1:2" x14ac:dyDescent="0.25">
      <c r="A76" s="54"/>
      <c r="B76" s="54"/>
    </row>
    <row r="77" spans="1:2" x14ac:dyDescent="0.25">
      <c r="A77" s="54"/>
      <c r="B77" s="54"/>
    </row>
    <row r="78" spans="1:2" x14ac:dyDescent="0.25">
      <c r="A78" s="54"/>
      <c r="B78" s="54"/>
    </row>
    <row r="79" spans="1:2" x14ac:dyDescent="0.25">
      <c r="A79" s="54"/>
      <c r="B79" s="54"/>
    </row>
    <row r="80" spans="1:2" x14ac:dyDescent="0.25">
      <c r="A80" s="54"/>
      <c r="B80" s="54"/>
    </row>
    <row r="81" spans="1:2" x14ac:dyDescent="0.25">
      <c r="A81" s="54"/>
      <c r="B81" s="54"/>
    </row>
    <row r="82" spans="1:2" x14ac:dyDescent="0.25">
      <c r="A82" s="54"/>
      <c r="B82" s="54"/>
    </row>
    <row r="83" spans="1:2" x14ac:dyDescent="0.25">
      <c r="A83" s="54"/>
      <c r="B83" s="54"/>
    </row>
    <row r="84" spans="1:2" x14ac:dyDescent="0.25">
      <c r="A84" s="54"/>
      <c r="B84" s="54"/>
    </row>
    <row r="85" spans="1:2" x14ac:dyDescent="0.25">
      <c r="A85" s="54"/>
      <c r="B85" s="54"/>
    </row>
    <row r="86" spans="1:2" x14ac:dyDescent="0.25">
      <c r="A86" s="54"/>
      <c r="B86" s="54"/>
    </row>
    <row r="87" spans="1:2" x14ac:dyDescent="0.25">
      <c r="A87" s="54"/>
      <c r="B87" s="54"/>
    </row>
    <row r="88" spans="1:2" x14ac:dyDescent="0.25">
      <c r="A88" s="54"/>
      <c r="B88" s="54"/>
    </row>
    <row r="89" spans="1:2" x14ac:dyDescent="0.25">
      <c r="A89" s="54"/>
      <c r="B89" s="54"/>
    </row>
    <row r="90" spans="1:2" x14ac:dyDescent="0.25">
      <c r="A90" s="54"/>
      <c r="B90" s="54"/>
    </row>
    <row r="91" spans="1:2" x14ac:dyDescent="0.25">
      <c r="A91" s="54"/>
      <c r="B91" s="54"/>
    </row>
    <row r="92" spans="1:2" x14ac:dyDescent="0.25">
      <c r="A92" s="54"/>
      <c r="B92" s="54"/>
    </row>
    <row r="93" spans="1:2" x14ac:dyDescent="0.25">
      <c r="A93" s="54"/>
      <c r="B93" s="54"/>
    </row>
    <row r="94" spans="1:2" x14ac:dyDescent="0.25">
      <c r="A94" s="54"/>
      <c r="B94" s="54"/>
    </row>
    <row r="95" spans="1:2" x14ac:dyDescent="0.25">
      <c r="A95" s="54"/>
      <c r="B95" s="54"/>
    </row>
    <row r="96" spans="1:2" x14ac:dyDescent="0.25">
      <c r="A96" s="54"/>
      <c r="B96" s="54"/>
    </row>
    <row r="97" spans="1:2" x14ac:dyDescent="0.25">
      <c r="A97" s="54"/>
      <c r="B97" s="54"/>
    </row>
    <row r="98" spans="1:2" x14ac:dyDescent="0.25">
      <c r="A98" s="54"/>
      <c r="B98" s="54"/>
    </row>
    <row r="99" spans="1:2" x14ac:dyDescent="0.25">
      <c r="A99" s="54"/>
      <c r="B99" s="54"/>
    </row>
    <row r="100" spans="1:2" x14ac:dyDescent="0.25">
      <c r="A100" s="54"/>
      <c r="B100" s="54"/>
    </row>
    <row r="101" spans="1:2" x14ac:dyDescent="0.25">
      <c r="A101" s="54"/>
      <c r="B101" s="54"/>
    </row>
    <row r="102" spans="1:2" x14ac:dyDescent="0.25">
      <c r="A102" s="54"/>
      <c r="B102" s="54"/>
    </row>
    <row r="103" spans="1:2" x14ac:dyDescent="0.25">
      <c r="A103" s="54"/>
      <c r="B103" s="54"/>
    </row>
    <row r="104" spans="1:2" x14ac:dyDescent="0.25">
      <c r="A104" s="54"/>
      <c r="B104" s="54"/>
    </row>
    <row r="105" spans="1:2" x14ac:dyDescent="0.25">
      <c r="A105" s="54"/>
      <c r="B105" s="54"/>
    </row>
    <row r="106" spans="1:2" x14ac:dyDescent="0.25">
      <c r="A106" s="54"/>
      <c r="B106" s="54"/>
    </row>
    <row r="107" spans="1:2" x14ac:dyDescent="0.25">
      <c r="A107" s="54"/>
      <c r="B107" s="54"/>
    </row>
    <row r="108" spans="1:2" x14ac:dyDescent="0.25">
      <c r="A108" s="54"/>
      <c r="B108" s="54"/>
    </row>
    <row r="109" spans="1:2" x14ac:dyDescent="0.25">
      <c r="A109" s="54"/>
      <c r="B109" s="54"/>
    </row>
    <row r="110" spans="1:2" x14ac:dyDescent="0.25">
      <c r="A110" s="54"/>
      <c r="B110" s="54"/>
    </row>
    <row r="111" spans="1:2" x14ac:dyDescent="0.25">
      <c r="A111" s="54"/>
      <c r="B111" s="54"/>
    </row>
    <row r="112" spans="1:2" x14ac:dyDescent="0.25">
      <c r="A112" s="54"/>
      <c r="B112" s="54"/>
    </row>
    <row r="113" spans="1:2" x14ac:dyDescent="0.25">
      <c r="A113" s="54"/>
      <c r="B113" s="54"/>
    </row>
    <row r="114" spans="1:2" x14ac:dyDescent="0.25">
      <c r="A114" s="54"/>
      <c r="B114" s="54"/>
    </row>
    <row r="115" spans="1:2" x14ac:dyDescent="0.25">
      <c r="A115" s="54"/>
      <c r="B115" s="54"/>
    </row>
    <row r="116" spans="1:2" x14ac:dyDescent="0.25">
      <c r="A116" s="54"/>
      <c r="B116" s="54"/>
    </row>
    <row r="117" spans="1:2" x14ac:dyDescent="0.25">
      <c r="A117" s="54"/>
      <c r="B117" s="54"/>
    </row>
    <row r="118" spans="1:2" x14ac:dyDescent="0.25">
      <c r="A118" s="54"/>
      <c r="B118" s="54"/>
    </row>
    <row r="119" spans="1:2" x14ac:dyDescent="0.25">
      <c r="A119" s="54"/>
      <c r="B119" s="54"/>
    </row>
    <row r="120" spans="1:2" x14ac:dyDescent="0.25">
      <c r="A120" s="54"/>
      <c r="B120" s="54"/>
    </row>
    <row r="121" spans="1:2" x14ac:dyDescent="0.25">
      <c r="A121" s="54"/>
      <c r="B121" s="54"/>
    </row>
    <row r="122" spans="1:2" x14ac:dyDescent="0.25">
      <c r="A122" s="54"/>
      <c r="B122" s="54"/>
    </row>
    <row r="123" spans="1:2" x14ac:dyDescent="0.25">
      <c r="A123" s="54"/>
      <c r="B123" s="54"/>
    </row>
    <row r="124" spans="1:2" x14ac:dyDescent="0.25">
      <c r="A124" s="54"/>
      <c r="B124" s="54"/>
    </row>
    <row r="125" spans="1:2" x14ac:dyDescent="0.25">
      <c r="A125" s="54"/>
      <c r="B125" s="54"/>
    </row>
    <row r="126" spans="1:2" x14ac:dyDescent="0.25">
      <c r="A126" s="54"/>
      <c r="B126" s="54"/>
    </row>
    <row r="127" spans="1:2" x14ac:dyDescent="0.25">
      <c r="A127" s="54"/>
      <c r="B127" s="54"/>
    </row>
    <row r="128" spans="1:2" x14ac:dyDescent="0.25">
      <c r="A128" s="54"/>
      <c r="B128" s="54"/>
    </row>
    <row r="129" spans="1:2" x14ac:dyDescent="0.25">
      <c r="A129" s="54"/>
      <c r="B129" s="54"/>
    </row>
    <row r="130" spans="1:2" x14ac:dyDescent="0.25">
      <c r="A130" s="54"/>
      <c r="B130" s="54"/>
    </row>
    <row r="131" spans="1:2" x14ac:dyDescent="0.25">
      <c r="A131" s="54"/>
      <c r="B131" s="54"/>
    </row>
    <row r="132" spans="1:2" x14ac:dyDescent="0.25">
      <c r="A132" s="54"/>
      <c r="B132" s="54"/>
    </row>
    <row r="133" spans="1:2" x14ac:dyDescent="0.25">
      <c r="A133" s="54"/>
      <c r="B133" s="54"/>
    </row>
    <row r="134" spans="1:2" x14ac:dyDescent="0.25">
      <c r="A134" s="54"/>
      <c r="B134" s="54"/>
    </row>
    <row r="135" spans="1:2" x14ac:dyDescent="0.25">
      <c r="A135" s="54"/>
      <c r="B135" s="54"/>
    </row>
    <row r="136" spans="1:2" x14ac:dyDescent="0.25">
      <c r="A136" s="54"/>
      <c r="B136" s="54"/>
    </row>
    <row r="137" spans="1:2" x14ac:dyDescent="0.25">
      <c r="A137" s="54"/>
      <c r="B137" s="54"/>
    </row>
    <row r="138" spans="1:2" x14ac:dyDescent="0.25">
      <c r="A138" s="54"/>
      <c r="B138" s="54"/>
    </row>
    <row r="139" spans="1:2" x14ac:dyDescent="0.25">
      <c r="A139" s="54"/>
      <c r="B139" s="54"/>
    </row>
    <row r="140" spans="1:2" x14ac:dyDescent="0.25">
      <c r="A140" s="54"/>
      <c r="B140" s="54"/>
    </row>
    <row r="141" spans="1:2" x14ac:dyDescent="0.25">
      <c r="A141" s="54"/>
      <c r="B141" s="54"/>
    </row>
    <row r="142" spans="1:2" x14ac:dyDescent="0.25">
      <c r="A142" s="54"/>
      <c r="B142" s="54"/>
    </row>
    <row r="143" spans="1:2" x14ac:dyDescent="0.25">
      <c r="A143" s="54"/>
      <c r="B143" s="54"/>
    </row>
    <row r="144" spans="1:2" x14ac:dyDescent="0.25">
      <c r="A144" s="54"/>
      <c r="B144" s="54"/>
    </row>
    <row r="145" spans="1:2" x14ac:dyDescent="0.25">
      <c r="A145" s="54"/>
      <c r="B145" s="54"/>
    </row>
    <row r="146" spans="1:2" x14ac:dyDescent="0.25">
      <c r="A146" s="54"/>
      <c r="B146" s="54"/>
    </row>
    <row r="147" spans="1:2" x14ac:dyDescent="0.25">
      <c r="A147" s="54"/>
      <c r="B147" s="54"/>
    </row>
    <row r="148" spans="1:2" x14ac:dyDescent="0.25">
      <c r="A148" s="54"/>
      <c r="B148" s="54"/>
    </row>
    <row r="149" spans="1:2" x14ac:dyDescent="0.25">
      <c r="A149" s="54"/>
      <c r="B149" s="54"/>
    </row>
    <row r="150" spans="1:2" x14ac:dyDescent="0.25">
      <c r="A150" s="54"/>
      <c r="B150" s="54"/>
    </row>
    <row r="151" spans="1:2" x14ac:dyDescent="0.25">
      <c r="A151" s="54"/>
      <c r="B151" s="54"/>
    </row>
    <row r="152" spans="1:2" x14ac:dyDescent="0.25">
      <c r="A152" s="54"/>
      <c r="B152" s="54"/>
    </row>
    <row r="153" spans="1:2" x14ac:dyDescent="0.25">
      <c r="A153" s="54"/>
      <c r="B153" s="54"/>
    </row>
    <row r="154" spans="1:2" x14ac:dyDescent="0.25">
      <c r="A154" s="54"/>
      <c r="B154" s="54"/>
    </row>
    <row r="155" spans="1:2" x14ac:dyDescent="0.25">
      <c r="A155" s="54"/>
      <c r="B155" s="54"/>
    </row>
    <row r="156" spans="1:2" x14ac:dyDescent="0.25">
      <c r="A156" s="54"/>
      <c r="B156" s="54"/>
    </row>
    <row r="157" spans="1:2" x14ac:dyDescent="0.25">
      <c r="A157" s="54"/>
      <c r="B157" s="54"/>
    </row>
    <row r="158" spans="1:2" x14ac:dyDescent="0.25">
      <c r="A158" s="54"/>
      <c r="B158" s="54"/>
    </row>
    <row r="159" spans="1:2" x14ac:dyDescent="0.25">
      <c r="A159" s="54"/>
      <c r="B159" s="54"/>
    </row>
    <row r="160" spans="1:2" x14ac:dyDescent="0.25">
      <c r="A160" s="54"/>
      <c r="B160" s="54"/>
    </row>
    <row r="161" spans="1:2" x14ac:dyDescent="0.25">
      <c r="A161" s="54"/>
      <c r="B161" s="54"/>
    </row>
    <row r="162" spans="1:2" x14ac:dyDescent="0.25">
      <c r="A162" s="54"/>
      <c r="B162" s="54"/>
    </row>
    <row r="163" spans="1:2" x14ac:dyDescent="0.25">
      <c r="A163" s="54"/>
      <c r="B163" s="54"/>
    </row>
    <row r="164" spans="1:2" x14ac:dyDescent="0.25">
      <c r="A164" s="54"/>
      <c r="B164" s="54"/>
    </row>
    <row r="165" spans="1:2" x14ac:dyDescent="0.25">
      <c r="A165" s="54"/>
      <c r="B165" s="54"/>
    </row>
    <row r="166" spans="1:2" x14ac:dyDescent="0.25">
      <c r="A166" s="54"/>
      <c r="B166" s="54"/>
    </row>
    <row r="167" spans="1:2" x14ac:dyDescent="0.25">
      <c r="A167" s="54"/>
      <c r="B167" s="54"/>
    </row>
    <row r="168" spans="1:2" x14ac:dyDescent="0.25">
      <c r="A168" s="54"/>
      <c r="B168" s="54"/>
    </row>
    <row r="169" spans="1:2" x14ac:dyDescent="0.25">
      <c r="A169" s="54"/>
      <c r="B169" s="54"/>
    </row>
    <row r="170" spans="1:2" x14ac:dyDescent="0.25">
      <c r="A170" s="54"/>
      <c r="B170" s="54"/>
    </row>
    <row r="171" spans="1:2" x14ac:dyDescent="0.25">
      <c r="A171" s="54"/>
      <c r="B171" s="54"/>
    </row>
    <row r="172" spans="1:2" x14ac:dyDescent="0.25">
      <c r="A172" s="54"/>
      <c r="B172" s="54"/>
    </row>
    <row r="173" spans="1:2" x14ac:dyDescent="0.25">
      <c r="A173" s="54"/>
      <c r="B173" s="54"/>
    </row>
    <row r="174" spans="1:2" x14ac:dyDescent="0.25">
      <c r="A174" s="54"/>
      <c r="B174" s="54"/>
    </row>
    <row r="175" spans="1:2" x14ac:dyDescent="0.25">
      <c r="A175" s="54"/>
      <c r="B175" s="54"/>
    </row>
    <row r="176" spans="1:2" x14ac:dyDescent="0.25">
      <c r="A176" s="54"/>
      <c r="B176" s="54"/>
    </row>
    <row r="177" spans="1:2" x14ac:dyDescent="0.25">
      <c r="A177" s="54"/>
      <c r="B177" s="54"/>
    </row>
    <row r="178" spans="1:2" x14ac:dyDescent="0.25">
      <c r="A178" s="54"/>
      <c r="B178" s="54"/>
    </row>
    <row r="179" spans="1:2" x14ac:dyDescent="0.25">
      <c r="A179" s="54"/>
      <c r="B179" s="54"/>
    </row>
  </sheetData>
  <mergeCells count="3">
    <mergeCell ref="A2:C2"/>
    <mergeCell ref="D2:F2"/>
    <mergeCell ref="G2:I2"/>
  </mergeCells>
  <hyperlinks>
    <hyperlink ref="D29" r:id="rId1"/>
  </hyperlinks>
  <pageMargins left="0.7" right="0.7" top="0.75" bottom="0.75" header="0.3" footer="0.3"/>
  <pageSetup paperSize="9" orientation="portrait" r:id="rId2"/>
  <ignoredErrors>
    <ignoredError sqref="F10 F23:F25"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showGridLines="0" topLeftCell="A28" zoomScale="120" zoomScaleNormal="120" workbookViewId="0">
      <selection activeCell="A17" sqref="A17"/>
    </sheetView>
  </sheetViews>
  <sheetFormatPr baseColWidth="10" defaultColWidth="11.5546875" defaultRowHeight="12" x14ac:dyDescent="0.25"/>
  <cols>
    <col min="1" max="1" width="57.33203125" style="5" customWidth="1"/>
    <col min="2" max="2" width="38.33203125" style="5" customWidth="1"/>
    <col min="3" max="3" width="11.44140625" style="32"/>
    <col min="4" max="4" width="20.44140625" style="5" customWidth="1"/>
    <col min="5" max="5" width="25.6640625" style="5" customWidth="1"/>
    <col min="6" max="16384" width="11.5546875" style="5"/>
  </cols>
  <sheetData>
    <row r="1" spans="1:6" s="44" customFormat="1" ht="13.8" x14ac:dyDescent="0.25">
      <c r="A1" s="90" t="s">
        <v>1863</v>
      </c>
      <c r="B1" s="22"/>
      <c r="C1" s="22"/>
      <c r="D1" s="22"/>
    </row>
    <row r="2" spans="1:6" x14ac:dyDescent="0.25">
      <c r="A2" s="91" t="s">
        <v>504</v>
      </c>
      <c r="B2" s="14" t="s">
        <v>0</v>
      </c>
      <c r="C2" s="14" t="s">
        <v>359</v>
      </c>
      <c r="D2" s="14" t="s">
        <v>503</v>
      </c>
      <c r="E2" s="3" t="s">
        <v>502</v>
      </c>
    </row>
    <row r="3" spans="1:6" x14ac:dyDescent="0.25">
      <c r="A3" s="44" t="s">
        <v>521</v>
      </c>
      <c r="B3" s="22" t="s">
        <v>501</v>
      </c>
      <c r="C3" s="22">
        <v>180</v>
      </c>
      <c r="D3" s="22" t="s">
        <v>500</v>
      </c>
      <c r="E3" s="44" t="s">
        <v>499</v>
      </c>
    </row>
    <row r="4" spans="1:6" x14ac:dyDescent="0.25">
      <c r="A4" s="44" t="s">
        <v>522</v>
      </c>
      <c r="B4" s="22" t="s">
        <v>498</v>
      </c>
      <c r="C4" s="22">
        <v>48</v>
      </c>
      <c r="D4" s="22" t="s">
        <v>497</v>
      </c>
      <c r="E4" s="44" t="s">
        <v>488</v>
      </c>
    </row>
    <row r="5" spans="1:6" x14ac:dyDescent="0.25">
      <c r="A5" s="44" t="s">
        <v>523</v>
      </c>
      <c r="B5" s="22" t="s">
        <v>496</v>
      </c>
      <c r="C5" s="22">
        <v>89</v>
      </c>
      <c r="D5" s="22" t="s">
        <v>1389</v>
      </c>
      <c r="E5" s="44" t="s">
        <v>1861</v>
      </c>
    </row>
    <row r="6" spans="1:6" x14ac:dyDescent="0.25">
      <c r="A6" s="44" t="s">
        <v>826</v>
      </c>
      <c r="B6" s="22" t="s">
        <v>827</v>
      </c>
      <c r="C6" s="22">
        <v>85</v>
      </c>
      <c r="D6" s="22" t="s">
        <v>1389</v>
      </c>
      <c r="E6" s="44" t="s">
        <v>828</v>
      </c>
    </row>
    <row r="7" spans="1:6" x14ac:dyDescent="0.25">
      <c r="A7" s="44" t="s">
        <v>524</v>
      </c>
      <c r="B7" s="22" t="s">
        <v>495</v>
      </c>
      <c r="C7" s="22">
        <v>74</v>
      </c>
      <c r="D7" s="22" t="s">
        <v>1389</v>
      </c>
      <c r="E7" s="44" t="s">
        <v>1861</v>
      </c>
    </row>
    <row r="8" spans="1:6" x14ac:dyDescent="0.25">
      <c r="A8" s="44" t="s">
        <v>829</v>
      </c>
      <c r="B8" s="22" t="s">
        <v>830</v>
      </c>
      <c r="C8" s="22">
        <v>121</v>
      </c>
      <c r="D8" s="22" t="s">
        <v>1389</v>
      </c>
      <c r="E8" s="44" t="s">
        <v>828</v>
      </c>
    </row>
    <row r="9" spans="1:6" x14ac:dyDescent="0.25">
      <c r="A9" s="44" t="s">
        <v>525</v>
      </c>
      <c r="B9" s="22" t="s">
        <v>494</v>
      </c>
      <c r="C9" s="22">
        <v>100</v>
      </c>
      <c r="D9" s="22" t="s">
        <v>1389</v>
      </c>
      <c r="E9" s="44" t="s">
        <v>1861</v>
      </c>
    </row>
    <row r="10" spans="1:6" x14ac:dyDescent="0.25">
      <c r="A10" s="44" t="s">
        <v>526</v>
      </c>
      <c r="B10" s="22" t="s">
        <v>493</v>
      </c>
      <c r="C10" s="22">
        <v>187</v>
      </c>
      <c r="D10" s="22" t="s">
        <v>492</v>
      </c>
      <c r="E10" s="44" t="s">
        <v>488</v>
      </c>
    </row>
    <row r="11" spans="1:6" x14ac:dyDescent="0.25">
      <c r="A11" s="44" t="s">
        <v>527</v>
      </c>
      <c r="B11" s="22" t="s">
        <v>491</v>
      </c>
      <c r="C11" s="22">
        <v>606</v>
      </c>
      <c r="D11" s="22" t="s">
        <v>1389</v>
      </c>
      <c r="E11" s="44" t="s">
        <v>828</v>
      </c>
    </row>
    <row r="12" spans="1:6" x14ac:dyDescent="0.25">
      <c r="A12" s="44" t="s">
        <v>1790</v>
      </c>
      <c r="B12" s="22" t="s">
        <v>534</v>
      </c>
      <c r="C12" s="22">
        <v>121</v>
      </c>
      <c r="D12" s="22" t="s">
        <v>1389</v>
      </c>
      <c r="E12" s="16" t="s">
        <v>535</v>
      </c>
    </row>
    <row r="13" spans="1:6" x14ac:dyDescent="0.25">
      <c r="A13" s="44" t="s">
        <v>528</v>
      </c>
      <c r="B13" s="22" t="s">
        <v>490</v>
      </c>
      <c r="C13" s="22">
        <v>46</v>
      </c>
      <c r="D13" s="22" t="s">
        <v>489</v>
      </c>
      <c r="E13" s="44" t="s">
        <v>488</v>
      </c>
    </row>
    <row r="14" spans="1:6" x14ac:dyDescent="0.25">
      <c r="A14" s="44" t="s">
        <v>529</v>
      </c>
      <c r="B14" s="22" t="s">
        <v>486</v>
      </c>
      <c r="C14" s="22">
        <v>51</v>
      </c>
      <c r="D14" s="22" t="s">
        <v>1389</v>
      </c>
      <c r="E14" s="44" t="s">
        <v>453</v>
      </c>
    </row>
    <row r="15" spans="1:6" x14ac:dyDescent="0.25">
      <c r="A15" s="4" t="s">
        <v>1602</v>
      </c>
      <c r="B15" s="80" t="s">
        <v>588</v>
      </c>
      <c r="C15" s="22">
        <v>119</v>
      </c>
      <c r="D15" s="22" t="s">
        <v>1389</v>
      </c>
      <c r="E15" s="44" t="s">
        <v>589</v>
      </c>
      <c r="F15" s="80"/>
    </row>
    <row r="16" spans="1:6" x14ac:dyDescent="0.25">
      <c r="A16" s="44" t="s">
        <v>530</v>
      </c>
      <c r="B16" s="22" t="s">
        <v>472</v>
      </c>
      <c r="C16" s="81" t="s">
        <v>472</v>
      </c>
      <c r="D16" s="82" t="s">
        <v>472</v>
      </c>
      <c r="E16" s="82" t="s">
        <v>472</v>
      </c>
    </row>
    <row r="17" spans="1:6" x14ac:dyDescent="0.25">
      <c r="A17" s="83" t="s">
        <v>485</v>
      </c>
      <c r="B17" s="22" t="s">
        <v>484</v>
      </c>
      <c r="C17" s="84">
        <v>82</v>
      </c>
      <c r="D17" s="22" t="s">
        <v>1389</v>
      </c>
      <c r="E17" s="4" t="s">
        <v>483</v>
      </c>
    </row>
    <row r="18" spans="1:6" x14ac:dyDescent="0.25">
      <c r="A18" s="83" t="s">
        <v>482</v>
      </c>
      <c r="B18" s="22" t="s">
        <v>481</v>
      </c>
      <c r="C18" s="84">
        <v>71</v>
      </c>
      <c r="D18" s="22" t="s">
        <v>1389</v>
      </c>
      <c r="E18" s="44" t="s">
        <v>480</v>
      </c>
    </row>
    <row r="19" spans="1:6" x14ac:dyDescent="0.25">
      <c r="A19" s="83" t="s">
        <v>479</v>
      </c>
      <c r="B19" s="22" t="s">
        <v>478</v>
      </c>
      <c r="C19" s="84">
        <v>58</v>
      </c>
      <c r="D19" s="22" t="s">
        <v>1389</v>
      </c>
      <c r="E19" s="44" t="s">
        <v>477</v>
      </c>
    </row>
    <row r="20" spans="1:6" x14ac:dyDescent="0.25">
      <c r="A20" s="83" t="s">
        <v>476</v>
      </c>
      <c r="B20" s="22" t="s">
        <v>475</v>
      </c>
      <c r="C20" s="84">
        <v>89</v>
      </c>
      <c r="D20" s="22" t="s">
        <v>487</v>
      </c>
      <c r="E20" s="44" t="s">
        <v>536</v>
      </c>
      <c r="F20" s="85"/>
    </row>
    <row r="21" spans="1:6" x14ac:dyDescent="0.25">
      <c r="A21" s="83" t="s">
        <v>1791</v>
      </c>
      <c r="B21" s="22" t="s">
        <v>474</v>
      </c>
      <c r="C21" s="22">
        <v>29</v>
      </c>
      <c r="D21" s="22" t="s">
        <v>473</v>
      </c>
      <c r="E21" s="44" t="s">
        <v>453</v>
      </c>
      <c r="F21" s="85"/>
    </row>
    <row r="22" spans="1:6" x14ac:dyDescent="0.25">
      <c r="A22" s="44" t="s">
        <v>335</v>
      </c>
      <c r="B22" s="22" t="s">
        <v>472</v>
      </c>
      <c r="C22" s="22" t="s">
        <v>472</v>
      </c>
      <c r="D22" s="22" t="s">
        <v>472</v>
      </c>
      <c r="E22" s="82" t="s">
        <v>472</v>
      </c>
      <c r="F22" s="85"/>
    </row>
    <row r="23" spans="1:6" s="86" customFormat="1" x14ac:dyDescent="0.25">
      <c r="A23" s="83" t="s">
        <v>1865</v>
      </c>
      <c r="B23" s="82" t="s">
        <v>471</v>
      </c>
      <c r="C23" s="82">
        <v>140</v>
      </c>
      <c r="D23" s="22" t="s">
        <v>487</v>
      </c>
      <c r="E23" s="28" t="s">
        <v>469</v>
      </c>
    </row>
    <row r="24" spans="1:6" s="86" customFormat="1" x14ac:dyDescent="0.25">
      <c r="A24" s="83" t="s">
        <v>1866</v>
      </c>
      <c r="B24" s="82" t="s">
        <v>470</v>
      </c>
      <c r="C24" s="82">
        <v>193</v>
      </c>
      <c r="D24" s="22" t="s">
        <v>487</v>
      </c>
      <c r="E24" s="28" t="s">
        <v>469</v>
      </c>
    </row>
    <row r="25" spans="1:6" ht="15" customHeight="1" x14ac:dyDescent="0.25">
      <c r="A25" s="83" t="s">
        <v>468</v>
      </c>
      <c r="B25" s="82" t="s">
        <v>467</v>
      </c>
      <c r="C25" s="82">
        <v>21</v>
      </c>
      <c r="D25" s="22" t="s">
        <v>466</v>
      </c>
      <c r="E25" s="28" t="s">
        <v>453</v>
      </c>
    </row>
    <row r="26" spans="1:6" x14ac:dyDescent="0.25">
      <c r="A26" s="83" t="s">
        <v>543</v>
      </c>
      <c r="B26" s="82" t="s">
        <v>465</v>
      </c>
      <c r="C26" s="82">
        <v>13</v>
      </c>
      <c r="D26" s="82" t="s">
        <v>464</v>
      </c>
      <c r="E26" s="28" t="s">
        <v>453</v>
      </c>
    </row>
    <row r="27" spans="1:6" x14ac:dyDescent="0.25">
      <c r="A27" s="28" t="s">
        <v>463</v>
      </c>
      <c r="B27" s="82" t="s">
        <v>462</v>
      </c>
      <c r="C27" s="82">
        <v>42</v>
      </c>
      <c r="D27" s="82" t="s">
        <v>508</v>
      </c>
      <c r="E27" s="28" t="s">
        <v>453</v>
      </c>
    </row>
    <row r="28" spans="1:6" x14ac:dyDescent="0.25">
      <c r="A28" s="28" t="s">
        <v>461</v>
      </c>
      <c r="B28" s="82" t="s">
        <v>460</v>
      </c>
      <c r="C28" s="82">
        <v>58</v>
      </c>
      <c r="D28" s="82" t="s">
        <v>507</v>
      </c>
      <c r="E28" s="28" t="s">
        <v>453</v>
      </c>
    </row>
    <row r="29" spans="1:6" x14ac:dyDescent="0.25">
      <c r="A29" s="44" t="s">
        <v>533</v>
      </c>
      <c r="B29" s="22" t="s">
        <v>455</v>
      </c>
      <c r="C29" s="22">
        <v>19</v>
      </c>
      <c r="D29" s="82" t="s">
        <v>454</v>
      </c>
      <c r="E29" s="44" t="s">
        <v>453</v>
      </c>
    </row>
    <row r="30" spans="1:6" x14ac:dyDescent="0.25">
      <c r="A30" s="44" t="s">
        <v>531</v>
      </c>
      <c r="B30" s="22" t="s">
        <v>459</v>
      </c>
      <c r="C30" s="22" t="s">
        <v>537</v>
      </c>
      <c r="D30" s="22" t="s">
        <v>458</v>
      </c>
      <c r="E30" s="44" t="s">
        <v>66</v>
      </c>
    </row>
    <row r="31" spans="1:6" x14ac:dyDescent="0.25">
      <c r="A31" s="44" t="s">
        <v>532</v>
      </c>
      <c r="B31" s="22" t="s">
        <v>457</v>
      </c>
      <c r="C31" s="22" t="s">
        <v>505</v>
      </c>
      <c r="D31" s="22" t="s">
        <v>456</v>
      </c>
      <c r="E31" s="44" t="s">
        <v>66</v>
      </c>
    </row>
    <row r="32" spans="1:6" x14ac:dyDescent="0.25">
      <c r="A32" s="44" t="s">
        <v>538</v>
      </c>
      <c r="B32" s="22" t="s">
        <v>452</v>
      </c>
      <c r="C32" s="22">
        <v>110</v>
      </c>
      <c r="D32" s="82" t="s">
        <v>451</v>
      </c>
      <c r="E32" s="44" t="s">
        <v>450</v>
      </c>
    </row>
    <row r="33" spans="1:5" x14ac:dyDescent="0.25">
      <c r="A33" s="44" t="s">
        <v>1816</v>
      </c>
      <c r="B33" s="22" t="s">
        <v>449</v>
      </c>
      <c r="C33" s="22">
        <v>583</v>
      </c>
      <c r="D33" s="22" t="s">
        <v>1389</v>
      </c>
      <c r="E33" s="44" t="s">
        <v>448</v>
      </c>
    </row>
    <row r="34" spans="1:5" ht="14.25" customHeight="1" x14ac:dyDescent="0.25">
      <c r="A34" s="44" t="s">
        <v>1817</v>
      </c>
      <c r="B34" s="22" t="s">
        <v>590</v>
      </c>
      <c r="C34" s="22">
        <v>282</v>
      </c>
      <c r="D34" s="22" t="s">
        <v>506</v>
      </c>
      <c r="E34" s="44" t="s">
        <v>447</v>
      </c>
    </row>
    <row r="35" spans="1:5" ht="14.25" customHeight="1" x14ac:dyDescent="0.25">
      <c r="A35" s="92" t="s">
        <v>1390</v>
      </c>
      <c r="B35" s="22"/>
      <c r="C35" s="22"/>
      <c r="D35" s="22"/>
      <c r="E35" s="44"/>
    </row>
    <row r="36" spans="1:5" x14ac:dyDescent="0.25">
      <c r="A36" s="92" t="s">
        <v>540</v>
      </c>
    </row>
    <row r="37" spans="1:5" x14ac:dyDescent="0.25">
      <c r="A37" s="92" t="s">
        <v>541</v>
      </c>
    </row>
    <row r="38" spans="1:5" x14ac:dyDescent="0.25">
      <c r="A38" s="92" t="s">
        <v>1820</v>
      </c>
    </row>
    <row r="39" spans="1:5" x14ac:dyDescent="0.25">
      <c r="A39" s="92" t="s">
        <v>542</v>
      </c>
    </row>
    <row r="40" spans="1:5" x14ac:dyDescent="0.25">
      <c r="A40" s="93" t="s">
        <v>1818</v>
      </c>
      <c r="B40" s="87"/>
      <c r="C40" s="87"/>
    </row>
    <row r="41" spans="1:5" x14ac:dyDescent="0.25">
      <c r="A41" s="94" t="s">
        <v>692</v>
      </c>
    </row>
    <row r="42" spans="1:5" s="89" customFormat="1" x14ac:dyDescent="0.25">
      <c r="A42" s="92" t="s">
        <v>1849</v>
      </c>
      <c r="B42" s="88"/>
      <c r="C42" s="88"/>
      <c r="D42" s="88"/>
    </row>
    <row r="43" spans="1:5" x14ac:dyDescent="0.25">
      <c r="A43" s="92" t="s">
        <v>1850</v>
      </c>
    </row>
    <row r="44" spans="1:5" x14ac:dyDescent="0.25">
      <c r="A44" s="92" t="s">
        <v>1851</v>
      </c>
    </row>
    <row r="45" spans="1:5" x14ac:dyDescent="0.25">
      <c r="A45" s="92" t="s">
        <v>1852</v>
      </c>
    </row>
    <row r="46" spans="1:5" x14ac:dyDescent="0.25">
      <c r="A46" s="92" t="s">
        <v>1853</v>
      </c>
    </row>
    <row r="47" spans="1:5" x14ac:dyDescent="0.25">
      <c r="A47" s="92" t="s">
        <v>1854</v>
      </c>
    </row>
    <row r="48" spans="1:5" x14ac:dyDescent="0.25">
      <c r="A48" s="92" t="s">
        <v>1855</v>
      </c>
    </row>
    <row r="49" spans="1:1" x14ac:dyDescent="0.25">
      <c r="A49" s="92" t="s">
        <v>1834</v>
      </c>
    </row>
    <row r="50" spans="1:1" x14ac:dyDescent="0.25">
      <c r="A50" s="92" t="s">
        <v>1819</v>
      </c>
    </row>
    <row r="51" spans="1:1" x14ac:dyDescent="0.25">
      <c r="A51" s="92" t="s">
        <v>1856</v>
      </c>
    </row>
    <row r="52" spans="1:1" x14ac:dyDescent="0.25">
      <c r="A52" s="92" t="s">
        <v>1835</v>
      </c>
    </row>
    <row r="53" spans="1:1" x14ac:dyDescent="0.25">
      <c r="A53" s="92" t="s">
        <v>539</v>
      </c>
    </row>
    <row r="54" spans="1:1" x14ac:dyDescent="0.25">
      <c r="A54" s="92" t="s">
        <v>1603</v>
      </c>
    </row>
    <row r="55" spans="1:1" x14ac:dyDescent="0.25">
      <c r="A55" s="92" t="s">
        <v>1857</v>
      </c>
    </row>
    <row r="56" spans="1:1" x14ac:dyDescent="0.25">
      <c r="A56" s="92" t="s">
        <v>1858</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zoomScaleNormal="100" workbookViewId="0">
      <selection activeCell="D26" sqref="D26"/>
    </sheetView>
  </sheetViews>
  <sheetFormatPr baseColWidth="10" defaultColWidth="11.5546875" defaultRowHeight="12" x14ac:dyDescent="0.25"/>
  <cols>
    <col min="1" max="1" width="27.6640625" style="5" customWidth="1"/>
    <col min="2" max="2" width="11.88671875" style="5" customWidth="1"/>
    <col min="3" max="5" width="11.5546875" style="5"/>
    <col min="6" max="6" width="9.6640625" style="5" customWidth="1"/>
    <col min="7" max="7" width="25.44140625" style="5" customWidth="1"/>
    <col min="8" max="8" width="142.88671875" style="5" customWidth="1"/>
    <col min="9" max="16384" width="11.5546875" style="5"/>
  </cols>
  <sheetData>
    <row r="1" spans="1:9" ht="14.4" customHeight="1" x14ac:dyDescent="0.25">
      <c r="A1" s="73" t="s">
        <v>1864</v>
      </c>
      <c r="B1" s="64"/>
      <c r="C1" s="65"/>
      <c r="D1" s="65"/>
      <c r="E1" s="65"/>
      <c r="F1" s="65"/>
      <c r="G1" s="65"/>
    </row>
    <row r="2" spans="1:9" s="32" customFormat="1" ht="14.4" customHeight="1" x14ac:dyDescent="0.25">
      <c r="A2" s="3" t="s">
        <v>1788</v>
      </c>
      <c r="B2" s="3" t="s">
        <v>825</v>
      </c>
      <c r="C2" s="66" t="s">
        <v>354</v>
      </c>
      <c r="D2" s="66" t="s">
        <v>355</v>
      </c>
      <c r="E2" s="66" t="s">
        <v>356</v>
      </c>
      <c r="F2" s="66" t="s">
        <v>357</v>
      </c>
      <c r="G2" s="3" t="s">
        <v>1787</v>
      </c>
      <c r="H2" s="67" t="s">
        <v>692</v>
      </c>
    </row>
    <row r="3" spans="1:9" ht="14.4" customHeight="1" x14ac:dyDescent="0.25">
      <c r="A3" s="4" t="s">
        <v>697</v>
      </c>
      <c r="B3" s="8">
        <v>119</v>
      </c>
      <c r="C3" s="78">
        <v>5.8999999999999997E-2</v>
      </c>
      <c r="D3" s="78">
        <v>0.14299999999999999</v>
      </c>
      <c r="E3" s="78">
        <v>0.27700000000000002</v>
      </c>
      <c r="F3" s="78">
        <v>0.22700000000000001</v>
      </c>
      <c r="G3" s="69">
        <f>70.6</f>
        <v>70.599999999999994</v>
      </c>
      <c r="H3" s="79" t="s">
        <v>1789</v>
      </c>
    </row>
    <row r="4" spans="1:9" ht="14.4" customHeight="1" x14ac:dyDescent="0.25">
      <c r="A4" s="4" t="s">
        <v>693</v>
      </c>
      <c r="B4" s="8">
        <v>58</v>
      </c>
      <c r="C4" s="68">
        <v>1.7000000000000001E-2</v>
      </c>
      <c r="D4" s="68">
        <v>0.22</v>
      </c>
      <c r="E4" s="68">
        <v>0.23699999999999999</v>
      </c>
      <c r="F4" s="68">
        <v>0.32200000000000001</v>
      </c>
      <c r="G4" s="69">
        <f>79.6</f>
        <v>79.599999999999994</v>
      </c>
      <c r="H4" s="140" t="s">
        <v>1845</v>
      </c>
      <c r="I4" s="140"/>
    </row>
    <row r="5" spans="1:9" ht="14.4" customHeight="1" x14ac:dyDescent="0.25">
      <c r="A5" s="4" t="s">
        <v>694</v>
      </c>
      <c r="B5" s="8">
        <v>71</v>
      </c>
      <c r="C5" s="68">
        <v>2.9000000000000001E-2</v>
      </c>
      <c r="D5" s="68">
        <v>0.23300000000000001</v>
      </c>
      <c r="E5" s="70">
        <v>0.20399999999999999</v>
      </c>
      <c r="F5" s="68">
        <v>0.23300000000000001</v>
      </c>
      <c r="G5" s="71">
        <f>70</f>
        <v>70</v>
      </c>
      <c r="H5" s="43" t="s">
        <v>1846</v>
      </c>
    </row>
    <row r="6" spans="1:9" ht="14.4" customHeight="1" x14ac:dyDescent="0.25">
      <c r="A6" s="4" t="s">
        <v>695</v>
      </c>
      <c r="B6" s="8">
        <v>82</v>
      </c>
      <c r="C6" s="68">
        <f>3/82</f>
        <v>3.6585365853658534E-2</v>
      </c>
      <c r="D6" s="68">
        <f>17/82</f>
        <v>0.2073170731707317</v>
      </c>
      <c r="E6" s="68">
        <f>15/82</f>
        <v>0.18292682926829268</v>
      </c>
      <c r="F6" s="68">
        <f>14/82</f>
        <v>0.17073170731707318</v>
      </c>
      <c r="G6" s="69">
        <f>59.8</f>
        <v>59.8</v>
      </c>
      <c r="H6" s="4" t="s">
        <v>1847</v>
      </c>
    </row>
    <row r="7" spans="1:9" ht="14.4" customHeight="1" x14ac:dyDescent="0.25">
      <c r="A7" s="4" t="s">
        <v>696</v>
      </c>
      <c r="B7" s="8">
        <v>89</v>
      </c>
      <c r="C7" s="68">
        <f>1/89</f>
        <v>1.1235955056179775E-2</v>
      </c>
      <c r="D7" s="68">
        <f>13/89</f>
        <v>0.14606741573033707</v>
      </c>
      <c r="E7" s="68">
        <f>27/89</f>
        <v>0.30337078651685395</v>
      </c>
      <c r="F7" s="70">
        <f>7/89</f>
        <v>7.8651685393258425E-2</v>
      </c>
      <c r="G7" s="69">
        <f>53.9</f>
        <v>53.9</v>
      </c>
      <c r="H7" s="4" t="s">
        <v>1848</v>
      </c>
    </row>
    <row r="8" spans="1:9" ht="14.4" customHeight="1" x14ac:dyDescent="0.25">
      <c r="A8" s="4" t="s">
        <v>1605</v>
      </c>
      <c r="B8" s="8">
        <v>140</v>
      </c>
      <c r="C8" s="68">
        <v>7.9000000000000001E-2</v>
      </c>
      <c r="D8" s="68">
        <v>0.20699999999999999</v>
      </c>
      <c r="E8" s="68">
        <v>0.23599999999999999</v>
      </c>
      <c r="F8" s="68">
        <v>0.22900000000000001</v>
      </c>
      <c r="G8" s="69">
        <f>75.1</f>
        <v>75.099999999999994</v>
      </c>
      <c r="H8" s="4" t="s">
        <v>831</v>
      </c>
    </row>
    <row r="9" spans="1:9" ht="14.4" customHeight="1" x14ac:dyDescent="0.25">
      <c r="A9" s="4" t="s">
        <v>832</v>
      </c>
      <c r="B9" s="8">
        <v>193</v>
      </c>
      <c r="C9" s="68">
        <v>0.104</v>
      </c>
      <c r="D9" s="68">
        <v>0.14499999999999999</v>
      </c>
      <c r="E9" s="68">
        <v>0.17100000000000001</v>
      </c>
      <c r="F9" s="68">
        <v>0.155</v>
      </c>
      <c r="G9" s="69">
        <f>57.5</f>
        <v>57.5</v>
      </c>
      <c r="H9" s="4" t="s">
        <v>831</v>
      </c>
    </row>
    <row r="10" spans="1:9" ht="14.4" customHeight="1" x14ac:dyDescent="0.25">
      <c r="A10" s="74" t="s">
        <v>836</v>
      </c>
      <c r="B10" s="75">
        <v>333</v>
      </c>
      <c r="C10" s="76">
        <v>9.4E-2</v>
      </c>
      <c r="D10" s="76">
        <v>0.17199999999999999</v>
      </c>
      <c r="E10" s="76">
        <v>0.19800000000000001</v>
      </c>
      <c r="F10" s="76">
        <v>0.186</v>
      </c>
      <c r="G10" s="77">
        <f>64.9</f>
        <v>64.900000000000006</v>
      </c>
      <c r="H10" s="74" t="s">
        <v>831</v>
      </c>
    </row>
    <row r="11" spans="1:9" ht="14.4" customHeight="1" x14ac:dyDescent="0.25"/>
    <row r="12" spans="1:9" x14ac:dyDescent="0.25">
      <c r="A12" s="72"/>
      <c r="B12" s="8"/>
      <c r="C12" s="68"/>
      <c r="D12" s="68"/>
      <c r="E12" s="68"/>
      <c r="F12" s="70"/>
      <c r="G12" s="2"/>
    </row>
    <row r="13" spans="1:9" x14ac:dyDescent="0.25">
      <c r="C13" s="1"/>
      <c r="D13" s="1"/>
      <c r="E13" s="2"/>
      <c r="F13" s="2"/>
    </row>
  </sheetData>
  <sortState ref="A14:A74">
    <sortCondition ref="A14:A74"/>
  </sortState>
  <mergeCells count="1">
    <mergeCell ref="H4:I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8"/>
  <sheetViews>
    <sheetView showGridLines="0" topLeftCell="A11" zoomScaleNormal="100" workbookViewId="0">
      <selection activeCell="E36" sqref="E36"/>
    </sheetView>
  </sheetViews>
  <sheetFormatPr baseColWidth="10" defaultColWidth="10.88671875" defaultRowHeight="12" x14ac:dyDescent="0.25"/>
  <cols>
    <col min="1" max="1" width="4" style="89" customWidth="1"/>
    <col min="2" max="2" width="4.109375" style="89" customWidth="1"/>
    <col min="3" max="3" width="5.6640625" style="89" customWidth="1"/>
    <col min="4" max="4" width="23" style="89" customWidth="1"/>
    <col min="5" max="5" width="20.88671875" style="89" customWidth="1"/>
    <col min="6" max="6" width="18.88671875" style="97" customWidth="1"/>
    <col min="7" max="7" width="16.88671875" style="97" customWidth="1"/>
    <col min="8" max="8" width="17.6640625" style="97" customWidth="1"/>
    <col min="9" max="9" width="16" style="97" bestFit="1" customWidth="1"/>
    <col min="10" max="10" width="17.6640625" style="97" customWidth="1"/>
    <col min="11" max="11" width="15.44140625" style="97" customWidth="1"/>
    <col min="12" max="12" width="25.33203125" style="97" customWidth="1"/>
    <col min="13" max="13" width="16.6640625" style="97" customWidth="1"/>
    <col min="14" max="14" width="19.6640625" style="97" bestFit="1" customWidth="1"/>
    <col min="15" max="15" width="19.6640625" style="97" customWidth="1"/>
    <col min="16" max="16" width="17.88671875" style="97" bestFit="1" customWidth="1"/>
    <col min="17" max="18" width="29.33203125" style="97" customWidth="1"/>
    <col min="19" max="19" width="18.33203125" style="97" customWidth="1"/>
    <col min="20" max="20" width="18.88671875" style="97" customWidth="1"/>
    <col min="21" max="21" width="13.33203125" style="97" bestFit="1" customWidth="1"/>
    <col min="22" max="22" width="17.44140625" style="97" customWidth="1"/>
    <col min="23" max="23" width="20.44140625" style="97" customWidth="1"/>
    <col min="24" max="24" width="15.88671875" style="97" customWidth="1"/>
    <col min="25" max="25" width="19.6640625" style="97" customWidth="1"/>
    <col min="26" max="26" width="16.6640625" style="97" bestFit="1" customWidth="1"/>
    <col min="27" max="27" width="19.88671875" style="97" customWidth="1"/>
    <col min="28" max="28" width="20.6640625" style="97" customWidth="1"/>
    <col min="29" max="29" width="18.88671875" style="97" customWidth="1"/>
    <col min="30" max="30" width="17" style="97" customWidth="1"/>
    <col min="31" max="31" width="18" style="97" customWidth="1"/>
    <col min="32" max="32" width="12.88671875" style="97" bestFit="1" customWidth="1"/>
    <col min="33" max="33" width="23.6640625" style="89" customWidth="1"/>
    <col min="34" max="34" width="16.88671875" style="89" customWidth="1"/>
    <col min="35" max="16384" width="10.88671875" style="89"/>
  </cols>
  <sheetData>
    <row r="1" spans="1:34" s="95" customFormat="1" ht="13.8" x14ac:dyDescent="0.25">
      <c r="A1" s="105" t="s">
        <v>1859</v>
      </c>
      <c r="C1" s="28"/>
      <c r="D1" s="96"/>
      <c r="E1" s="28"/>
      <c r="F1" s="82"/>
      <c r="G1" s="82"/>
      <c r="H1" s="82"/>
      <c r="I1" s="8"/>
      <c r="J1" s="8"/>
      <c r="K1" s="82"/>
      <c r="L1" s="82"/>
      <c r="M1" s="82"/>
      <c r="N1" s="82"/>
      <c r="O1" s="82"/>
      <c r="P1" s="82"/>
      <c r="Q1" s="82"/>
      <c r="R1" s="82"/>
      <c r="S1" s="82"/>
      <c r="T1" s="82"/>
      <c r="U1" s="82"/>
      <c r="V1" s="82"/>
      <c r="W1" s="82"/>
      <c r="X1" s="82"/>
      <c r="Y1" s="82"/>
      <c r="Z1" s="82"/>
      <c r="AA1" s="82"/>
      <c r="AB1" s="82"/>
      <c r="AC1" s="82"/>
      <c r="AD1" s="97"/>
      <c r="AE1" s="97"/>
      <c r="AF1" s="97"/>
    </row>
    <row r="2" spans="1:34" s="82" customFormat="1" x14ac:dyDescent="0.25">
      <c r="B2" s="28"/>
      <c r="C2" s="28"/>
      <c r="D2" s="43"/>
      <c r="I2" s="8"/>
      <c r="J2" s="8"/>
    </row>
    <row r="3" spans="1:34" s="82" customFormat="1" x14ac:dyDescent="0.25">
      <c r="B3" s="28"/>
      <c r="C3" s="28"/>
      <c r="E3" s="148" t="s">
        <v>419</v>
      </c>
      <c r="F3" s="148"/>
      <c r="G3" s="148"/>
      <c r="H3" s="148"/>
      <c r="I3" s="148"/>
      <c r="J3" s="148"/>
      <c r="K3" s="148"/>
      <c r="L3" s="148"/>
      <c r="M3" s="148"/>
      <c r="N3" s="148"/>
      <c r="O3" s="148"/>
      <c r="P3" s="148"/>
      <c r="Q3" s="148"/>
      <c r="R3" s="148"/>
      <c r="S3" s="148"/>
      <c r="T3" s="149" t="s">
        <v>1253</v>
      </c>
      <c r="U3" s="149"/>
      <c r="V3" s="149"/>
      <c r="W3" s="149"/>
      <c r="X3" s="149"/>
      <c r="Y3" s="149"/>
      <c r="Z3" s="149"/>
      <c r="AA3" s="149"/>
      <c r="AB3" s="150" t="s">
        <v>1228</v>
      </c>
      <c r="AC3" s="150"/>
      <c r="AD3" s="150"/>
      <c r="AE3" s="150"/>
      <c r="AF3" s="150"/>
      <c r="AG3" s="150"/>
      <c r="AH3" s="150"/>
    </row>
    <row r="4" spans="1:34" s="82" customFormat="1" ht="15" customHeight="1" x14ac:dyDescent="0.25">
      <c r="B4" s="28"/>
      <c r="C4" s="28"/>
      <c r="E4" s="151" t="s">
        <v>1229</v>
      </c>
      <c r="F4" s="151"/>
      <c r="G4" s="151"/>
      <c r="H4" s="151"/>
      <c r="I4" s="151"/>
      <c r="J4" s="152" t="s">
        <v>1230</v>
      </c>
      <c r="K4" s="152"/>
      <c r="L4" s="152"/>
      <c r="M4" s="152"/>
      <c r="N4" s="153" t="s">
        <v>1231</v>
      </c>
      <c r="O4" s="153"/>
      <c r="P4" s="153"/>
      <c r="Q4" s="153"/>
      <c r="R4" s="153"/>
      <c r="S4" s="153"/>
      <c r="T4" s="149"/>
      <c r="U4" s="149"/>
      <c r="V4" s="149"/>
      <c r="W4" s="149"/>
      <c r="X4" s="149"/>
      <c r="Y4" s="149"/>
      <c r="Z4" s="149"/>
      <c r="AA4" s="149"/>
      <c r="AB4" s="154" t="s">
        <v>1232</v>
      </c>
      <c r="AC4" s="154"/>
      <c r="AD4" s="154"/>
      <c r="AE4" s="154"/>
      <c r="AF4" s="154"/>
      <c r="AG4" s="153" t="s">
        <v>1233</v>
      </c>
      <c r="AH4" s="153"/>
    </row>
    <row r="5" spans="1:34" s="82" customFormat="1" ht="27.9" customHeight="1" x14ac:dyDescent="0.25">
      <c r="A5" s="98"/>
      <c r="E5" s="82" t="s">
        <v>432</v>
      </c>
      <c r="F5" s="82" t="s">
        <v>1582</v>
      </c>
      <c r="G5" s="82" t="s">
        <v>434</v>
      </c>
      <c r="H5" s="82" t="s">
        <v>423</v>
      </c>
      <c r="I5" s="82" t="s">
        <v>424</v>
      </c>
      <c r="J5" s="82" t="s">
        <v>436</v>
      </c>
      <c r="K5" s="82" t="s">
        <v>416</v>
      </c>
      <c r="L5" s="82" t="s">
        <v>1234</v>
      </c>
      <c r="M5" s="82" t="s">
        <v>411</v>
      </c>
      <c r="N5" s="82" t="s">
        <v>1235</v>
      </c>
      <c r="O5" s="82" t="s">
        <v>417</v>
      </c>
      <c r="P5" s="82" t="s">
        <v>441</v>
      </c>
      <c r="Q5" s="82" t="s">
        <v>1236</v>
      </c>
      <c r="R5" s="82" t="s">
        <v>1237</v>
      </c>
      <c r="S5" s="82" t="s">
        <v>1569</v>
      </c>
      <c r="T5" s="82" t="s">
        <v>1564</v>
      </c>
      <c r="U5" s="82" t="s">
        <v>336</v>
      </c>
      <c r="V5" s="82" t="s">
        <v>520</v>
      </c>
      <c r="W5" s="82" t="s">
        <v>1238</v>
      </c>
      <c r="X5" s="82" t="s">
        <v>1239</v>
      </c>
      <c r="Y5" s="82" t="s">
        <v>1240</v>
      </c>
      <c r="Z5" s="82" t="s">
        <v>1241</v>
      </c>
      <c r="AA5" s="82" t="s">
        <v>1242</v>
      </c>
      <c r="AB5" s="82" t="s">
        <v>1243</v>
      </c>
      <c r="AC5" s="82" t="s">
        <v>1244</v>
      </c>
      <c r="AD5" s="82" t="s">
        <v>1245</v>
      </c>
      <c r="AE5" s="82" t="s">
        <v>532</v>
      </c>
      <c r="AF5" s="82" t="s">
        <v>1246</v>
      </c>
      <c r="AG5" s="82" t="s">
        <v>440</v>
      </c>
      <c r="AH5" s="82" t="s">
        <v>427</v>
      </c>
    </row>
    <row r="6" spans="1:34" s="82" customFormat="1" ht="15" customHeight="1" x14ac:dyDescent="0.25">
      <c r="A6" s="141" t="s">
        <v>419</v>
      </c>
      <c r="B6" s="142" t="s">
        <v>1229</v>
      </c>
      <c r="C6" s="142"/>
      <c r="D6" s="28" t="s">
        <v>432</v>
      </c>
      <c r="E6" s="22" t="s">
        <v>1247</v>
      </c>
      <c r="F6" s="99">
        <v>0.18187999999999999</v>
      </c>
      <c r="G6" s="99">
        <v>0.1052</v>
      </c>
      <c r="H6" s="99">
        <v>0.26495000000000002</v>
      </c>
      <c r="I6" s="99">
        <v>9.8960000000000006E-2</v>
      </c>
      <c r="J6" s="99">
        <v>0.19026000000000001</v>
      </c>
      <c r="K6" s="99">
        <v>0.14838999999999999</v>
      </c>
      <c r="L6" s="99">
        <v>0.27095000000000002</v>
      </c>
      <c r="M6" s="99">
        <v>0.14607999999999999</v>
      </c>
      <c r="N6" s="99">
        <v>0.16106999999999999</v>
      </c>
      <c r="O6" s="99">
        <v>0.22495000000000001</v>
      </c>
      <c r="P6" s="99">
        <v>0.15289</v>
      </c>
      <c r="Q6" s="99">
        <v>0.16985</v>
      </c>
      <c r="R6" s="99">
        <v>0.15212000000000001</v>
      </c>
      <c r="S6" s="99">
        <v>0.22116</v>
      </c>
      <c r="T6" s="99">
        <v>0.13175999999999999</v>
      </c>
      <c r="U6" s="99">
        <v>0.19939999999999999</v>
      </c>
      <c r="V6" s="99">
        <v>0.18934999999999999</v>
      </c>
      <c r="W6" s="100">
        <v>0.22647</v>
      </c>
      <c r="X6" s="100">
        <v>0.11703</v>
      </c>
      <c r="Y6" s="100">
        <v>0.13703000000000001</v>
      </c>
      <c r="Z6" s="100">
        <v>3.1649999999999998E-2</v>
      </c>
      <c r="AA6" s="100">
        <v>6.9570000000000007E-2</v>
      </c>
      <c r="AB6" s="100">
        <v>0.32045000000000001</v>
      </c>
      <c r="AC6" s="100">
        <v>0.29098000000000002</v>
      </c>
      <c r="AD6" s="100">
        <v>0.17813999999999999</v>
      </c>
      <c r="AE6" s="100">
        <v>9.5009999999999997E-2</v>
      </c>
      <c r="AF6" s="100">
        <v>4.5599999999999998E-3</v>
      </c>
      <c r="AG6" s="100">
        <v>0.79806999999999995</v>
      </c>
      <c r="AH6" s="100">
        <v>0.70855999999999997</v>
      </c>
    </row>
    <row r="7" spans="1:34" s="82" customFormat="1" x14ac:dyDescent="0.25">
      <c r="A7" s="141"/>
      <c r="B7" s="142"/>
      <c r="C7" s="142"/>
      <c r="D7" s="28" t="s">
        <v>1582</v>
      </c>
      <c r="E7" s="101" t="s">
        <v>1248</v>
      </c>
      <c r="F7" s="99" t="s">
        <v>1247</v>
      </c>
      <c r="G7" s="99">
        <v>4.1459999999999997E-2</v>
      </c>
      <c r="H7" s="99">
        <v>0.14810999999999999</v>
      </c>
      <c r="I7" s="99">
        <v>5.7869999999999998E-2</v>
      </c>
      <c r="J7" s="99">
        <v>3.9570000000000001E-2</v>
      </c>
      <c r="K7" s="99">
        <v>5.518E-2</v>
      </c>
      <c r="L7" s="99">
        <v>0.1673</v>
      </c>
      <c r="M7" s="99">
        <v>2.8379999999999999E-2</v>
      </c>
      <c r="N7" s="99">
        <v>3.7999999999999999E-2</v>
      </c>
      <c r="O7" s="99">
        <v>0.14263999999999999</v>
      </c>
      <c r="P7" s="99">
        <v>4.3659999999999997E-2</v>
      </c>
      <c r="Q7" s="99">
        <v>8.7840000000000001E-2</v>
      </c>
      <c r="R7" s="99">
        <v>1.2319999999999999E-2</v>
      </c>
      <c r="S7" s="99">
        <v>3.5729999999999998E-2</v>
      </c>
      <c r="T7" s="99">
        <v>3.9480000000000001E-2</v>
      </c>
      <c r="U7" s="99">
        <v>0.10953</v>
      </c>
      <c r="V7" s="99">
        <v>8.6449999999999999E-2</v>
      </c>
      <c r="W7" s="99">
        <v>6.4400000000000004E-3</v>
      </c>
      <c r="X7" s="99">
        <v>3.8700000000000002E-3</v>
      </c>
      <c r="Y7" s="99">
        <v>1.8600000000000001E-3</v>
      </c>
      <c r="Z7" s="99">
        <v>5.9220000000000002E-2</v>
      </c>
      <c r="AA7" s="99">
        <v>7.2639999999999996E-2</v>
      </c>
      <c r="AB7" s="99">
        <v>4.9360000000000001E-2</v>
      </c>
      <c r="AC7" s="99">
        <v>4.5599999999999998E-3</v>
      </c>
      <c r="AD7" s="99">
        <v>2.0379999999999999E-2</v>
      </c>
      <c r="AE7" s="99">
        <v>4.0809999999999999E-2</v>
      </c>
      <c r="AF7" s="99">
        <v>0.19162999999999999</v>
      </c>
      <c r="AG7" s="99">
        <v>0.81245000000000001</v>
      </c>
      <c r="AH7" s="99">
        <v>0.71150000000000002</v>
      </c>
    </row>
    <row r="8" spans="1:34" s="82" customFormat="1" x14ac:dyDescent="0.25">
      <c r="A8" s="141"/>
      <c r="B8" s="142"/>
      <c r="C8" s="142"/>
      <c r="D8" s="28" t="s">
        <v>434</v>
      </c>
      <c r="E8" s="101" t="s">
        <v>1248</v>
      </c>
      <c r="F8" s="102" t="s">
        <v>1673</v>
      </c>
      <c r="G8" s="22" t="s">
        <v>1247</v>
      </c>
      <c r="H8" s="99">
        <v>0.10342</v>
      </c>
      <c r="I8" s="99">
        <v>5.1500000000000001E-3</v>
      </c>
      <c r="J8" s="99">
        <v>1.09E-2</v>
      </c>
      <c r="K8" s="99">
        <v>1.2160000000000001E-2</v>
      </c>
      <c r="L8" s="99">
        <v>0.13346</v>
      </c>
      <c r="M8" s="99">
        <v>5.96E-3</v>
      </c>
      <c r="N8" s="99">
        <v>1.763E-2</v>
      </c>
      <c r="O8" s="99">
        <v>8.2540000000000002E-2</v>
      </c>
      <c r="P8" s="99">
        <v>3.771E-2</v>
      </c>
      <c r="Q8" s="99">
        <v>6.0589999999999998E-2</v>
      </c>
      <c r="R8" s="99">
        <v>2.5149999999999999E-2</v>
      </c>
      <c r="S8" s="99">
        <v>6.0389999999999999E-2</v>
      </c>
      <c r="T8" s="99">
        <v>2.1270000000000001E-2</v>
      </c>
      <c r="U8" s="99">
        <v>7.6700000000000004E-2</v>
      </c>
      <c r="V8" s="99">
        <v>9.6589999999999995E-2</v>
      </c>
      <c r="W8" s="99">
        <v>0.10283</v>
      </c>
      <c r="X8" s="99">
        <v>2.0899999999999998E-2</v>
      </c>
      <c r="Y8" s="99">
        <v>4.9689999999999998E-2</v>
      </c>
      <c r="Z8" s="99">
        <v>4.7419999999999997E-2</v>
      </c>
      <c r="AA8" s="99">
        <v>1.627E-2</v>
      </c>
      <c r="AB8" s="99">
        <v>0.10087</v>
      </c>
      <c r="AC8" s="99">
        <v>6.9180000000000005E-2</v>
      </c>
      <c r="AD8" s="99">
        <v>2.4559999999999998E-2</v>
      </c>
      <c r="AE8" s="99">
        <v>3.16E-3</v>
      </c>
      <c r="AF8" s="99">
        <v>0.1074</v>
      </c>
      <c r="AG8" s="99">
        <v>0.78002000000000005</v>
      </c>
      <c r="AH8" s="99">
        <v>0.66968000000000005</v>
      </c>
    </row>
    <row r="9" spans="1:34" s="82" customFormat="1" x14ac:dyDescent="0.25">
      <c r="A9" s="141"/>
      <c r="B9" s="142"/>
      <c r="C9" s="142"/>
      <c r="D9" s="28" t="s">
        <v>423</v>
      </c>
      <c r="E9" s="101" t="s">
        <v>1248</v>
      </c>
      <c r="F9" s="102" t="s">
        <v>1248</v>
      </c>
      <c r="G9" s="101" t="s">
        <v>1248</v>
      </c>
      <c r="H9" s="99" t="s">
        <v>1247</v>
      </c>
      <c r="I9" s="99">
        <v>9.7220000000000001E-2</v>
      </c>
      <c r="J9" s="99">
        <v>0.15756999999999999</v>
      </c>
      <c r="K9" s="99">
        <v>3.9789999999999999E-2</v>
      </c>
      <c r="L9" s="99">
        <v>1.0109999999999999E-2</v>
      </c>
      <c r="M9" s="99">
        <v>7.7270000000000005E-2</v>
      </c>
      <c r="N9" s="99">
        <v>4.3749999999999997E-2</v>
      </c>
      <c r="O9" s="99">
        <v>1.6930000000000001E-2</v>
      </c>
      <c r="P9" s="99">
        <v>3.6549999999999999E-2</v>
      </c>
      <c r="Q9" s="99">
        <v>1.5559999999999999E-2</v>
      </c>
      <c r="R9" s="99">
        <v>7.0980000000000001E-2</v>
      </c>
      <c r="S9" s="99">
        <v>2.9229999999999999E-2</v>
      </c>
      <c r="T9" s="99">
        <v>4.8030000000000003E-2</v>
      </c>
      <c r="U9" s="99">
        <v>3.0999999999999999E-3</v>
      </c>
      <c r="V9" s="99">
        <v>0.21182999999999999</v>
      </c>
      <c r="W9" s="99">
        <v>0.25925999999999999</v>
      </c>
      <c r="X9" s="99">
        <v>0.18923999999999999</v>
      </c>
      <c r="Y9" s="99">
        <v>0.2044</v>
      </c>
      <c r="Z9" s="99">
        <v>0.20991000000000001</v>
      </c>
      <c r="AA9" s="99">
        <v>0.20716000000000001</v>
      </c>
      <c r="AB9" s="99">
        <v>0.26755000000000001</v>
      </c>
      <c r="AC9" s="99">
        <v>0.22669</v>
      </c>
      <c r="AD9" s="99">
        <v>0.11916</v>
      </c>
      <c r="AE9" s="99">
        <v>0.12988</v>
      </c>
      <c r="AF9" s="99">
        <v>0.26024000000000003</v>
      </c>
      <c r="AG9" s="99">
        <v>0.65990000000000004</v>
      </c>
      <c r="AH9" s="99">
        <v>0.51429000000000002</v>
      </c>
    </row>
    <row r="10" spans="1:34" s="82" customFormat="1" x14ac:dyDescent="0.25">
      <c r="A10" s="141"/>
      <c r="B10" s="142"/>
      <c r="C10" s="142"/>
      <c r="D10" s="28" t="s">
        <v>424</v>
      </c>
      <c r="E10" s="101" t="s">
        <v>1248</v>
      </c>
      <c r="F10" s="102" t="s">
        <v>1607</v>
      </c>
      <c r="G10" s="101" t="s">
        <v>1608</v>
      </c>
      <c r="H10" s="101" t="s">
        <v>1248</v>
      </c>
      <c r="I10" s="22" t="s">
        <v>1247</v>
      </c>
      <c r="J10" s="99">
        <v>2.2919999999999999E-2</v>
      </c>
      <c r="K10" s="99">
        <v>1.6109999999999999E-2</v>
      </c>
      <c r="L10" s="99">
        <v>0.12625</v>
      </c>
      <c r="M10" s="99">
        <v>9.2700000000000005E-3</v>
      </c>
      <c r="N10" s="99">
        <v>2.8549999999999999E-2</v>
      </c>
      <c r="O10" s="99">
        <v>8.8870000000000005E-2</v>
      </c>
      <c r="P10" s="99">
        <v>4.6899999999999997E-2</v>
      </c>
      <c r="Q10" s="99">
        <v>6.4759999999999998E-2</v>
      </c>
      <c r="R10" s="99">
        <v>4.0079999999999998E-2</v>
      </c>
      <c r="S10" s="99">
        <v>6.4769999999999994E-2</v>
      </c>
      <c r="T10" s="99">
        <v>2.9749999999999999E-2</v>
      </c>
      <c r="U10" s="99">
        <v>7.4529999999999999E-2</v>
      </c>
      <c r="V10" s="99">
        <v>8.0430000000000001E-2</v>
      </c>
      <c r="W10" s="99">
        <v>0.12634999999999999</v>
      </c>
      <c r="X10" s="99">
        <v>3.8339999999999999E-2</v>
      </c>
      <c r="Y10" s="99">
        <v>6.3020000000000007E-2</v>
      </c>
      <c r="Z10" s="99">
        <v>5.3490000000000003E-2</v>
      </c>
      <c r="AA10" s="99">
        <v>3.653E-2</v>
      </c>
      <c r="AB10" s="99">
        <v>0.13202</v>
      </c>
      <c r="AC10" s="99">
        <v>9.4759999999999997E-2</v>
      </c>
      <c r="AD10" s="99">
        <v>4.6629999999999998E-2</v>
      </c>
      <c r="AE10" s="99">
        <v>9.1199999999999996E-3</v>
      </c>
      <c r="AF10" s="99">
        <v>0.10238999999999999</v>
      </c>
      <c r="AG10" s="99">
        <v>0.75307000000000002</v>
      </c>
      <c r="AH10" s="99">
        <v>0.63944999999999996</v>
      </c>
    </row>
    <row r="11" spans="1:34" s="82" customFormat="1" ht="15" customHeight="1" x14ac:dyDescent="0.25">
      <c r="A11" s="141"/>
      <c r="B11" s="143" t="s">
        <v>1230</v>
      </c>
      <c r="C11" s="143"/>
      <c r="D11" s="28" t="s">
        <v>436</v>
      </c>
      <c r="E11" s="101" t="s">
        <v>1248</v>
      </c>
      <c r="F11" s="102" t="s">
        <v>1609</v>
      </c>
      <c r="G11" s="101" t="s">
        <v>1674</v>
      </c>
      <c r="H11" s="101" t="s">
        <v>1248</v>
      </c>
      <c r="I11" s="101" t="s">
        <v>1675</v>
      </c>
      <c r="J11" s="22" t="s">
        <v>1247</v>
      </c>
      <c r="K11" s="99">
        <v>3.7510000000000002E-2</v>
      </c>
      <c r="L11" s="99">
        <v>0.19001000000000001</v>
      </c>
      <c r="M11" s="99">
        <v>2.3869999999999999E-2</v>
      </c>
      <c r="N11" s="99">
        <v>4.53E-2</v>
      </c>
      <c r="O11" s="99">
        <v>0.13747999999999999</v>
      </c>
      <c r="P11" s="99">
        <v>8.4150000000000003E-2</v>
      </c>
      <c r="Q11" s="99">
        <v>0.11996</v>
      </c>
      <c r="R11" s="99">
        <v>5.4919999999999997E-2</v>
      </c>
      <c r="S11" s="99">
        <v>8.9550000000000005E-2</v>
      </c>
      <c r="T11" s="99">
        <v>6.157E-2</v>
      </c>
      <c r="U11" s="99">
        <v>0.13128999999999999</v>
      </c>
      <c r="V11" s="99">
        <v>0.10972999999999999</v>
      </c>
      <c r="W11" s="99">
        <v>9.5060000000000006E-2</v>
      </c>
      <c r="X11" s="99">
        <v>2.819E-2</v>
      </c>
      <c r="Y11" s="99">
        <v>5.8610000000000002E-2</v>
      </c>
      <c r="Z11" s="99">
        <v>9.869E-2</v>
      </c>
      <c r="AA11" s="99">
        <v>4.8869999999999997E-2</v>
      </c>
      <c r="AB11" s="99">
        <v>4.36E-2</v>
      </c>
      <c r="AC11" s="99">
        <v>1.455E-2</v>
      </c>
      <c r="AD11" s="99">
        <v>2.81E-2</v>
      </c>
      <c r="AE11" s="99">
        <v>2.102E-2</v>
      </c>
      <c r="AF11" s="99">
        <v>0.19761000000000001</v>
      </c>
      <c r="AG11" s="99">
        <v>0.83499000000000001</v>
      </c>
      <c r="AH11" s="99">
        <v>0.74199000000000004</v>
      </c>
    </row>
    <row r="12" spans="1:34" s="82" customFormat="1" ht="15" customHeight="1" x14ac:dyDescent="0.25">
      <c r="A12" s="141"/>
      <c r="B12" s="143"/>
      <c r="C12" s="143"/>
      <c r="D12" s="28" t="s">
        <v>416</v>
      </c>
      <c r="E12" s="101" t="s">
        <v>1248</v>
      </c>
      <c r="F12" s="102" t="s">
        <v>1248</v>
      </c>
      <c r="G12" s="101" t="s">
        <v>1676</v>
      </c>
      <c r="H12" s="101" t="s">
        <v>1653</v>
      </c>
      <c r="I12" s="101" t="s">
        <v>1610</v>
      </c>
      <c r="J12" s="101" t="s">
        <v>1607</v>
      </c>
      <c r="K12" s="99" t="s">
        <v>1247</v>
      </c>
      <c r="L12" s="99">
        <v>6.2670000000000003E-2</v>
      </c>
      <c r="M12" s="99">
        <v>9.8099999999999993E-3</v>
      </c>
      <c r="N12" s="99">
        <v>1.67E-3</v>
      </c>
      <c r="O12" s="99">
        <v>3.2689999999999997E-2</v>
      </c>
      <c r="P12" s="99">
        <v>1.545E-2</v>
      </c>
      <c r="Q12" s="99">
        <v>2.4660000000000001E-2</v>
      </c>
      <c r="R12" s="99">
        <v>1.762E-2</v>
      </c>
      <c r="S12" s="99">
        <v>2.6169999999999999E-2</v>
      </c>
      <c r="T12" s="99">
        <v>9.8499999999999994E-3</v>
      </c>
      <c r="U12" s="99">
        <v>2.9090000000000001E-2</v>
      </c>
      <c r="V12" s="99">
        <v>0.12135</v>
      </c>
      <c r="W12" s="99">
        <v>0.12939999999999999</v>
      </c>
      <c r="X12" s="99">
        <v>6.2659999999999993E-2</v>
      </c>
      <c r="Y12" s="99">
        <v>8.6669999999999997E-2</v>
      </c>
      <c r="Z12" s="99">
        <v>9.5299999999999996E-2</v>
      </c>
      <c r="AA12" s="99">
        <v>6.6659999999999997E-2</v>
      </c>
      <c r="AB12" s="99">
        <v>0.1182</v>
      </c>
      <c r="AC12" s="99">
        <v>9.0289999999999995E-2</v>
      </c>
      <c r="AD12" s="99">
        <v>2.9569999999999999E-2</v>
      </c>
      <c r="AE12" s="99">
        <v>2.5780000000000001E-2</v>
      </c>
      <c r="AF12" s="99">
        <v>0.14649000000000001</v>
      </c>
      <c r="AG12" s="99">
        <v>0.45665</v>
      </c>
      <c r="AH12" s="99">
        <v>0.38194</v>
      </c>
    </row>
    <row r="13" spans="1:34" s="82" customFormat="1" ht="15" customHeight="1" x14ac:dyDescent="0.25">
      <c r="A13" s="141"/>
      <c r="B13" s="143"/>
      <c r="C13" s="143"/>
      <c r="D13" s="28" t="s">
        <v>1234</v>
      </c>
      <c r="E13" s="101" t="s">
        <v>1248</v>
      </c>
      <c r="F13" s="102" t="s">
        <v>1248</v>
      </c>
      <c r="G13" s="101" t="s">
        <v>1248</v>
      </c>
      <c r="H13" s="101" t="s">
        <v>1677</v>
      </c>
      <c r="I13" s="101" t="s">
        <v>1248</v>
      </c>
      <c r="J13" s="101" t="s">
        <v>1248</v>
      </c>
      <c r="K13" s="101" t="s">
        <v>1248</v>
      </c>
      <c r="L13" s="22" t="s">
        <v>1247</v>
      </c>
      <c r="M13" s="99">
        <v>0.10861999999999999</v>
      </c>
      <c r="N13" s="99">
        <v>6.4409999999999995E-2</v>
      </c>
      <c r="O13" s="99">
        <v>3.2280000000000003E-2</v>
      </c>
      <c r="P13" s="99">
        <v>5.0200000000000002E-2</v>
      </c>
      <c r="Q13" s="99">
        <v>2.427E-2</v>
      </c>
      <c r="R13" s="99">
        <v>8.7999999999999995E-2</v>
      </c>
      <c r="S13" s="99">
        <v>3.9969999999999999E-2</v>
      </c>
      <c r="T13" s="99">
        <v>6.3700000000000007E-2</v>
      </c>
      <c r="U13" s="99">
        <v>5.5700000000000003E-3</v>
      </c>
      <c r="V13" s="99">
        <v>0.22714999999999999</v>
      </c>
      <c r="W13" s="99">
        <v>0.26757999999999998</v>
      </c>
      <c r="X13" s="99">
        <v>0.21109</v>
      </c>
      <c r="Y13" s="99">
        <v>0.22058</v>
      </c>
      <c r="Z13" s="99">
        <v>0.22514999999999999</v>
      </c>
      <c r="AA13" s="99">
        <v>0.23222999999999999</v>
      </c>
      <c r="AB13" s="99">
        <v>0.28508</v>
      </c>
      <c r="AC13" s="99">
        <v>0.25113999999999997</v>
      </c>
      <c r="AD13" s="99">
        <v>0.14001</v>
      </c>
      <c r="AE13" s="99">
        <v>0.15586</v>
      </c>
      <c r="AF13" s="99">
        <v>0.26495000000000002</v>
      </c>
      <c r="AG13" s="99">
        <v>0.42562</v>
      </c>
      <c r="AH13" s="99">
        <v>0.30897999999999998</v>
      </c>
    </row>
    <row r="14" spans="1:34" s="82" customFormat="1" x14ac:dyDescent="0.25">
      <c r="A14" s="141"/>
      <c r="B14" s="143"/>
      <c r="C14" s="143"/>
      <c r="D14" s="28" t="s">
        <v>411</v>
      </c>
      <c r="E14" s="101" t="s">
        <v>1248</v>
      </c>
      <c r="F14" s="102" t="s">
        <v>1678</v>
      </c>
      <c r="G14" s="101" t="s">
        <v>1679</v>
      </c>
      <c r="H14" s="101" t="s">
        <v>1607</v>
      </c>
      <c r="I14" s="101" t="s">
        <v>1680</v>
      </c>
      <c r="J14" s="101" t="s">
        <v>1681</v>
      </c>
      <c r="K14" s="101" t="s">
        <v>1682</v>
      </c>
      <c r="L14" s="101" t="s">
        <v>1248</v>
      </c>
      <c r="M14" s="22" t="s">
        <v>1247</v>
      </c>
      <c r="N14" s="99">
        <v>1.5800000000000002E-2</v>
      </c>
      <c r="O14" s="99">
        <v>8.5519999999999999E-2</v>
      </c>
      <c r="P14" s="99">
        <v>2.5669999999999998E-2</v>
      </c>
      <c r="Q14" s="99">
        <v>5.3010000000000002E-2</v>
      </c>
      <c r="R14" s="99">
        <v>1.941E-2</v>
      </c>
      <c r="S14" s="99">
        <v>2.9149999999999999E-2</v>
      </c>
      <c r="T14" s="99">
        <v>2.324E-2</v>
      </c>
      <c r="U14" s="99">
        <v>6.132E-2</v>
      </c>
      <c r="V14" s="99">
        <v>7.2709999999999997E-2</v>
      </c>
      <c r="W14" s="99">
        <v>9.5409999999999995E-2</v>
      </c>
      <c r="X14" s="99">
        <v>3.7569999999999999E-2</v>
      </c>
      <c r="Y14" s="99">
        <v>5.0160000000000003E-2</v>
      </c>
      <c r="Z14" s="99">
        <v>6.8699999999999997E-2</v>
      </c>
      <c r="AA14" s="99">
        <v>6.6360000000000002E-2</v>
      </c>
      <c r="AB14" s="99">
        <v>0.10816000000000001</v>
      </c>
      <c r="AC14" s="99">
        <v>6.368E-2</v>
      </c>
      <c r="AD14" s="99">
        <v>3.8519999999999999E-2</v>
      </c>
      <c r="AE14" s="99">
        <v>2.7279999999999999E-2</v>
      </c>
      <c r="AF14" s="99">
        <v>0.15223</v>
      </c>
      <c r="AG14" s="99">
        <v>0.79005000000000003</v>
      </c>
      <c r="AH14" s="99">
        <v>0.67713999999999996</v>
      </c>
    </row>
    <row r="15" spans="1:34" s="82" customFormat="1" ht="15" customHeight="1" x14ac:dyDescent="0.25">
      <c r="A15" s="141"/>
      <c r="B15" s="144" t="s">
        <v>1231</v>
      </c>
      <c r="C15" s="144"/>
      <c r="D15" s="28" t="s">
        <v>1235</v>
      </c>
      <c r="E15" s="101" t="s">
        <v>1248</v>
      </c>
      <c r="F15" s="102" t="s">
        <v>1611</v>
      </c>
      <c r="G15" s="101" t="s">
        <v>1683</v>
      </c>
      <c r="H15" s="101" t="s">
        <v>1612</v>
      </c>
      <c r="I15" s="101" t="s">
        <v>1611</v>
      </c>
      <c r="J15" s="101" t="s">
        <v>1623</v>
      </c>
      <c r="K15" s="101" t="s">
        <v>1684</v>
      </c>
      <c r="L15" s="101" t="s">
        <v>1248</v>
      </c>
      <c r="M15" s="101" t="s">
        <v>1685</v>
      </c>
      <c r="N15" s="22" t="s">
        <v>1247</v>
      </c>
      <c r="O15" s="99">
        <v>2.6370000000000001E-2</v>
      </c>
      <c r="P15" s="99">
        <v>1.72E-3</v>
      </c>
      <c r="Q15" s="99">
        <v>1.0749999999999999E-2</v>
      </c>
      <c r="R15" s="99">
        <v>3.5799999999999998E-3</v>
      </c>
      <c r="S15" s="99">
        <v>1.218E-2</v>
      </c>
      <c r="T15" s="99">
        <v>3.5500000000000002E-3</v>
      </c>
      <c r="U15" s="99">
        <v>2.427E-2</v>
      </c>
      <c r="V15" s="99">
        <v>0.14121</v>
      </c>
      <c r="W15" s="99">
        <v>0.1042</v>
      </c>
      <c r="X15" s="99">
        <v>4.8559999999999999E-2</v>
      </c>
      <c r="Y15" s="99">
        <v>7.2069999999999995E-2</v>
      </c>
      <c r="Z15" s="99">
        <v>8.5949999999999999E-2</v>
      </c>
      <c r="AA15" s="99">
        <v>5.6829999999999999E-2</v>
      </c>
      <c r="AB15" s="99">
        <v>0.10432</v>
      </c>
      <c r="AC15" s="99">
        <v>7.6999999999999999E-2</v>
      </c>
      <c r="AD15" s="99">
        <v>1.103E-2</v>
      </c>
      <c r="AE15" s="99">
        <v>2.0830000000000001E-2</v>
      </c>
      <c r="AF15" s="99">
        <v>0.15668000000000001</v>
      </c>
      <c r="AG15" s="99">
        <v>0.68476000000000004</v>
      </c>
      <c r="AH15" s="99">
        <v>0.55674999999999997</v>
      </c>
    </row>
    <row r="16" spans="1:34" s="82" customFormat="1" x14ac:dyDescent="0.25">
      <c r="A16" s="141"/>
      <c r="B16" s="144"/>
      <c r="C16" s="144"/>
      <c r="D16" s="28" t="s">
        <v>417</v>
      </c>
      <c r="E16" s="101" t="s">
        <v>1248</v>
      </c>
      <c r="F16" s="102" t="s">
        <v>1248</v>
      </c>
      <c r="G16" s="101" t="s">
        <v>1248</v>
      </c>
      <c r="H16" s="101" t="s">
        <v>1686</v>
      </c>
      <c r="I16" s="101" t="s">
        <v>1248</v>
      </c>
      <c r="J16" s="101" t="s">
        <v>1248</v>
      </c>
      <c r="K16" s="101" t="s">
        <v>1607</v>
      </c>
      <c r="L16" s="101" t="s">
        <v>1634</v>
      </c>
      <c r="M16" s="101" t="s">
        <v>1248</v>
      </c>
      <c r="N16" s="101" t="s">
        <v>1613</v>
      </c>
      <c r="O16" s="99" t="s">
        <v>1247</v>
      </c>
      <c r="P16" s="99">
        <v>2.759E-2</v>
      </c>
      <c r="Q16" s="99">
        <v>8.6400000000000001E-3</v>
      </c>
      <c r="R16" s="99">
        <v>5.2979999999999999E-2</v>
      </c>
      <c r="S16" s="99">
        <v>5.8680000000000003E-2</v>
      </c>
      <c r="T16" s="99">
        <v>3.1E-2</v>
      </c>
      <c r="U16" s="99">
        <v>1.3440000000000001E-2</v>
      </c>
      <c r="V16" s="99">
        <v>0.25346999999999997</v>
      </c>
      <c r="W16" s="99">
        <v>0.23804</v>
      </c>
      <c r="X16" s="99">
        <v>0.15870999999999999</v>
      </c>
      <c r="Y16" s="99">
        <v>0.19227</v>
      </c>
      <c r="Z16" s="99">
        <v>0.18214</v>
      </c>
      <c r="AA16" s="99">
        <v>0.13549</v>
      </c>
      <c r="AB16" s="99">
        <v>0.22663</v>
      </c>
      <c r="AC16" s="99">
        <v>0.20904</v>
      </c>
      <c r="AD16" s="99">
        <v>7.9170000000000004E-2</v>
      </c>
      <c r="AE16" s="99">
        <v>8.7989999999999999E-2</v>
      </c>
      <c r="AF16" s="99">
        <v>0.21203</v>
      </c>
      <c r="AG16" s="99">
        <v>0.64334000000000002</v>
      </c>
      <c r="AH16" s="99">
        <v>0.50429000000000002</v>
      </c>
    </row>
    <row r="17" spans="1:34" s="82" customFormat="1" x14ac:dyDescent="0.25">
      <c r="A17" s="141"/>
      <c r="B17" s="144"/>
      <c r="C17" s="144"/>
      <c r="D17" s="28" t="s">
        <v>441</v>
      </c>
      <c r="E17" s="101" t="s">
        <v>1248</v>
      </c>
      <c r="F17" s="102" t="s">
        <v>1655</v>
      </c>
      <c r="G17" s="101" t="s">
        <v>1614</v>
      </c>
      <c r="H17" s="101" t="s">
        <v>1687</v>
      </c>
      <c r="I17" s="101" t="s">
        <v>1615</v>
      </c>
      <c r="J17" s="101" t="s">
        <v>1248</v>
      </c>
      <c r="K17" s="101" t="s">
        <v>1644</v>
      </c>
      <c r="L17" s="101" t="s">
        <v>1615</v>
      </c>
      <c r="M17" s="101" t="s">
        <v>1616</v>
      </c>
      <c r="N17" s="101" t="s">
        <v>1688</v>
      </c>
      <c r="O17" s="101" t="s">
        <v>1617</v>
      </c>
      <c r="P17" s="22" t="s">
        <v>1247</v>
      </c>
      <c r="Q17" s="99">
        <v>4.96E-3</v>
      </c>
      <c r="R17" s="99">
        <v>7.7600000000000004E-3</v>
      </c>
      <c r="S17" s="99">
        <v>1.9499999999999999E-3</v>
      </c>
      <c r="T17" s="99">
        <v>6.1500000000000001E-3</v>
      </c>
      <c r="U17" s="99">
        <v>1.213E-2</v>
      </c>
      <c r="V17" s="99">
        <v>0.14741000000000001</v>
      </c>
      <c r="W17" s="99">
        <v>0.10758</v>
      </c>
      <c r="X17" s="99">
        <v>6.0569999999999999E-2</v>
      </c>
      <c r="Y17" s="99">
        <v>7.4389999999999998E-2</v>
      </c>
      <c r="Z17" s="99">
        <v>7.8399999999999997E-2</v>
      </c>
      <c r="AA17" s="99">
        <v>7.6480000000000006E-2</v>
      </c>
      <c r="AB17" s="99">
        <v>0.14706</v>
      </c>
      <c r="AC17" s="99">
        <v>0.11210000000000001</v>
      </c>
      <c r="AD17" s="99">
        <v>2.9669999999999998E-2</v>
      </c>
      <c r="AE17" s="99">
        <v>3.9460000000000002E-2</v>
      </c>
      <c r="AF17" s="99">
        <v>0.14865999999999999</v>
      </c>
      <c r="AG17" s="99">
        <v>0.72977000000000003</v>
      </c>
      <c r="AH17" s="99">
        <v>0.60014000000000001</v>
      </c>
    </row>
    <row r="18" spans="1:34" s="82" customFormat="1" x14ac:dyDescent="0.25">
      <c r="A18" s="141"/>
      <c r="B18" s="144"/>
      <c r="C18" s="144"/>
      <c r="D18" s="28" t="s">
        <v>1236</v>
      </c>
      <c r="E18" s="101" t="s">
        <v>1248</v>
      </c>
      <c r="F18" s="102" t="s">
        <v>1248</v>
      </c>
      <c r="G18" s="101" t="s">
        <v>1248</v>
      </c>
      <c r="H18" s="101" t="s">
        <v>1689</v>
      </c>
      <c r="I18" s="101" t="s">
        <v>1248</v>
      </c>
      <c r="J18" s="101" t="s">
        <v>1248</v>
      </c>
      <c r="K18" s="101" t="s">
        <v>1690</v>
      </c>
      <c r="L18" s="101" t="s">
        <v>1691</v>
      </c>
      <c r="M18" s="101" t="s">
        <v>1248</v>
      </c>
      <c r="N18" s="101" t="s">
        <v>1692</v>
      </c>
      <c r="O18" s="101" t="s">
        <v>1618</v>
      </c>
      <c r="P18" s="101" t="s">
        <v>1693</v>
      </c>
      <c r="Q18" s="99" t="s">
        <v>1247</v>
      </c>
      <c r="R18" s="99">
        <v>1.482E-2</v>
      </c>
      <c r="S18" s="99">
        <v>1.515E-2</v>
      </c>
      <c r="T18" s="99">
        <v>4.0299999999999997E-3</v>
      </c>
      <c r="U18" s="99">
        <v>1.56E-3</v>
      </c>
      <c r="V18" s="99">
        <v>0.18343999999999999</v>
      </c>
      <c r="W18" s="99">
        <v>0.16586000000000001</v>
      </c>
      <c r="X18" s="99">
        <v>0.10551000000000001</v>
      </c>
      <c r="Y18" s="99">
        <v>0.12318999999999999</v>
      </c>
      <c r="Z18" s="99">
        <v>0.1139</v>
      </c>
      <c r="AA18" s="99">
        <v>0.10835</v>
      </c>
      <c r="AB18" s="99">
        <v>0.19989000000000001</v>
      </c>
      <c r="AC18" s="99">
        <v>0.16794999999999999</v>
      </c>
      <c r="AD18" s="99">
        <v>5.876E-2</v>
      </c>
      <c r="AE18" s="99">
        <v>6.4299999999999996E-2</v>
      </c>
      <c r="AF18" s="99">
        <v>0.16116</v>
      </c>
      <c r="AG18" s="99">
        <v>0.66454000000000002</v>
      </c>
      <c r="AH18" s="99">
        <v>0.52583000000000002</v>
      </c>
    </row>
    <row r="19" spans="1:34" s="82" customFormat="1" x14ac:dyDescent="0.25">
      <c r="A19" s="141"/>
      <c r="B19" s="144"/>
      <c r="C19" s="144"/>
      <c r="D19" s="28" t="s">
        <v>1237</v>
      </c>
      <c r="E19" s="101" t="s">
        <v>1248</v>
      </c>
      <c r="F19" s="102" t="s">
        <v>1694</v>
      </c>
      <c r="G19" s="101" t="s">
        <v>1695</v>
      </c>
      <c r="H19" s="101" t="s">
        <v>1653</v>
      </c>
      <c r="I19" s="101" t="s">
        <v>1619</v>
      </c>
      <c r="J19" s="101" t="s">
        <v>1614</v>
      </c>
      <c r="K19" s="101" t="s">
        <v>1696</v>
      </c>
      <c r="L19" s="101" t="s">
        <v>1248</v>
      </c>
      <c r="M19" s="101" t="s">
        <v>1697</v>
      </c>
      <c r="N19" s="101" t="s">
        <v>1698</v>
      </c>
      <c r="O19" s="101" t="s">
        <v>1699</v>
      </c>
      <c r="P19" s="101" t="s">
        <v>1700</v>
      </c>
      <c r="Q19" s="101" t="s">
        <v>1620</v>
      </c>
      <c r="R19" s="22" t="s">
        <v>1247</v>
      </c>
      <c r="S19" s="99">
        <v>5.3499999999999997E-3</v>
      </c>
      <c r="T19" s="99">
        <v>5.7099999999999998E-3</v>
      </c>
      <c r="U19" s="99">
        <v>3.8260000000000002E-2</v>
      </c>
      <c r="V19" s="99">
        <v>0.13131999999999999</v>
      </c>
      <c r="W19" s="99">
        <v>5.985E-2</v>
      </c>
      <c r="X19" s="99">
        <v>2.426E-2</v>
      </c>
      <c r="Y19" s="99">
        <v>3.8019999999999998E-2</v>
      </c>
      <c r="Z19" s="99">
        <v>5.8090000000000003E-2</v>
      </c>
      <c r="AA19" s="99">
        <v>5.0119999999999998E-2</v>
      </c>
      <c r="AB19" s="99">
        <v>9.5509999999999998E-2</v>
      </c>
      <c r="AC19" s="99">
        <v>6.1600000000000002E-2</v>
      </c>
      <c r="AD19" s="99">
        <v>4.2399999999999998E-3</v>
      </c>
      <c r="AE19" s="99">
        <v>2.0469999999999999E-2</v>
      </c>
      <c r="AF19" s="99">
        <v>0.15146000000000001</v>
      </c>
      <c r="AG19" s="99">
        <v>0.79615999999999998</v>
      </c>
      <c r="AH19" s="99">
        <v>0.68391000000000002</v>
      </c>
    </row>
    <row r="20" spans="1:34" s="82" customFormat="1" ht="15" customHeight="1" x14ac:dyDescent="0.25">
      <c r="A20" s="141"/>
      <c r="B20" s="144"/>
      <c r="C20" s="144"/>
      <c r="D20" s="28" t="s">
        <v>1569</v>
      </c>
      <c r="E20" s="101" t="s">
        <v>1248</v>
      </c>
      <c r="F20" s="102" t="s">
        <v>1621</v>
      </c>
      <c r="G20" s="101" t="s">
        <v>1615</v>
      </c>
      <c r="H20" s="101" t="s">
        <v>1622</v>
      </c>
      <c r="I20" s="101" t="s">
        <v>1623</v>
      </c>
      <c r="J20" s="101" t="s">
        <v>1248</v>
      </c>
      <c r="K20" s="101" t="s">
        <v>1701</v>
      </c>
      <c r="L20" s="101" t="s">
        <v>1702</v>
      </c>
      <c r="M20" s="101" t="s">
        <v>1624</v>
      </c>
      <c r="N20" s="101" t="s">
        <v>1703</v>
      </c>
      <c r="O20" s="101" t="s">
        <v>1704</v>
      </c>
      <c r="P20" s="101" t="s">
        <v>1705</v>
      </c>
      <c r="Q20" s="101" t="s">
        <v>1706</v>
      </c>
      <c r="R20" s="101" t="s">
        <v>1707</v>
      </c>
      <c r="S20" s="99" t="s">
        <v>1247</v>
      </c>
      <c r="T20" s="99">
        <v>1.261E-2</v>
      </c>
      <c r="U20" s="99">
        <v>1.6490000000000001E-2</v>
      </c>
      <c r="V20" s="99">
        <v>0.11812</v>
      </c>
      <c r="W20" s="99">
        <v>0.10672</v>
      </c>
      <c r="X20" s="99">
        <v>8.1619999999999998E-2</v>
      </c>
      <c r="Y20" s="99">
        <v>7.9829999999999998E-2</v>
      </c>
      <c r="Z20" s="99">
        <v>0.11935</v>
      </c>
      <c r="AA20" s="99">
        <v>0.13949</v>
      </c>
      <c r="AB20" s="99">
        <v>0.14606</v>
      </c>
      <c r="AC20" s="99">
        <v>9.4460000000000002E-2</v>
      </c>
      <c r="AD20" s="99">
        <v>4.6820000000000001E-2</v>
      </c>
      <c r="AE20" s="99">
        <v>7.4859999999999996E-2</v>
      </c>
      <c r="AF20" s="99">
        <v>0.22403000000000001</v>
      </c>
      <c r="AG20" s="99">
        <v>0.77512000000000003</v>
      </c>
      <c r="AH20" s="99">
        <v>0.65468000000000004</v>
      </c>
    </row>
    <row r="21" spans="1:34" s="82" customFormat="1" ht="15" customHeight="1" x14ac:dyDescent="0.25">
      <c r="A21" s="141"/>
      <c r="B21" s="144"/>
      <c r="C21" s="144"/>
      <c r="D21" s="28" t="s">
        <v>1564</v>
      </c>
      <c r="E21" s="101" t="s">
        <v>1248</v>
      </c>
      <c r="F21" s="102" t="s">
        <v>1625</v>
      </c>
      <c r="G21" s="101" t="s">
        <v>1626</v>
      </c>
      <c r="H21" s="101" t="s">
        <v>1708</v>
      </c>
      <c r="I21" s="101" t="s">
        <v>1627</v>
      </c>
      <c r="J21" s="101" t="s">
        <v>1248</v>
      </c>
      <c r="K21" s="101" t="s">
        <v>1709</v>
      </c>
      <c r="L21" s="101" t="s">
        <v>1248</v>
      </c>
      <c r="M21" s="101" t="s">
        <v>1628</v>
      </c>
      <c r="N21" s="103" t="s">
        <v>1629</v>
      </c>
      <c r="O21" s="101" t="s">
        <v>1710</v>
      </c>
      <c r="P21" s="103" t="s">
        <v>1711</v>
      </c>
      <c r="Q21" s="103" t="s">
        <v>1712</v>
      </c>
      <c r="R21" s="103" t="s">
        <v>1630</v>
      </c>
      <c r="S21" s="103" t="s">
        <v>1631</v>
      </c>
      <c r="T21" s="22" t="s">
        <v>1247</v>
      </c>
      <c r="U21" s="99">
        <v>2.154E-2</v>
      </c>
      <c r="V21" s="99">
        <v>0.13381999999999999</v>
      </c>
      <c r="W21" s="99">
        <v>9.9849999999999994E-2</v>
      </c>
      <c r="X21" s="99">
        <v>4.4339999999999997E-2</v>
      </c>
      <c r="Y21" s="99">
        <v>6.3469999999999999E-2</v>
      </c>
      <c r="Z21" s="99">
        <v>6.4780000000000004E-2</v>
      </c>
      <c r="AA21" s="99">
        <v>5.1569999999999998E-2</v>
      </c>
      <c r="AB21" s="99">
        <v>0.12567</v>
      </c>
      <c r="AC21" s="99">
        <v>9.5640000000000003E-2</v>
      </c>
      <c r="AD21" s="99">
        <v>1.83E-2</v>
      </c>
      <c r="AE21" s="99">
        <v>2.019E-2</v>
      </c>
      <c r="AF21" s="99">
        <v>0.12712000000000001</v>
      </c>
      <c r="AG21" s="99">
        <v>0.65946000000000005</v>
      </c>
      <c r="AH21" s="99">
        <v>0.53266000000000002</v>
      </c>
    </row>
    <row r="22" spans="1:34" s="82" customFormat="1" x14ac:dyDescent="0.25">
      <c r="A22" s="141"/>
      <c r="B22" s="144"/>
      <c r="C22" s="144"/>
      <c r="D22" s="28" t="s">
        <v>336</v>
      </c>
      <c r="E22" s="101" t="s">
        <v>1248</v>
      </c>
      <c r="F22" s="102" t="s">
        <v>1248</v>
      </c>
      <c r="G22" s="101" t="s">
        <v>1248</v>
      </c>
      <c r="H22" s="103" t="s">
        <v>1713</v>
      </c>
      <c r="I22" s="101" t="s">
        <v>1248</v>
      </c>
      <c r="J22" s="101" t="s">
        <v>1248</v>
      </c>
      <c r="K22" s="101" t="s">
        <v>1248</v>
      </c>
      <c r="L22" s="103" t="s">
        <v>1714</v>
      </c>
      <c r="M22" s="101" t="s">
        <v>1248</v>
      </c>
      <c r="N22" s="101" t="s">
        <v>1715</v>
      </c>
      <c r="O22" s="101" t="s">
        <v>1716</v>
      </c>
      <c r="P22" s="103" t="s">
        <v>1717</v>
      </c>
      <c r="Q22" s="103" t="s">
        <v>1632</v>
      </c>
      <c r="R22" s="101" t="s">
        <v>1619</v>
      </c>
      <c r="S22" s="103" t="s">
        <v>1718</v>
      </c>
      <c r="T22" s="101" t="s">
        <v>1633</v>
      </c>
      <c r="U22" s="99" t="s">
        <v>1247</v>
      </c>
      <c r="V22" s="99">
        <v>0.17929999999999999</v>
      </c>
      <c r="W22" s="99">
        <v>0.19602</v>
      </c>
      <c r="X22" s="99">
        <v>0.13729</v>
      </c>
      <c r="Y22" s="99">
        <v>0.15104000000000001</v>
      </c>
      <c r="Z22" s="99">
        <v>0.14934</v>
      </c>
      <c r="AA22" s="99">
        <v>0.14915999999999999</v>
      </c>
      <c r="AB22" s="99">
        <v>0.21836</v>
      </c>
      <c r="AC22" s="99">
        <v>0.18543000000000001</v>
      </c>
      <c r="AD22" s="99">
        <v>8.3720000000000003E-2</v>
      </c>
      <c r="AE22" s="99">
        <v>9.0840000000000004E-2</v>
      </c>
      <c r="AF22" s="99">
        <v>0.19202</v>
      </c>
      <c r="AG22" s="99">
        <v>0.49170000000000003</v>
      </c>
      <c r="AH22" s="99">
        <v>0.37021999999999999</v>
      </c>
    </row>
    <row r="23" spans="1:34" s="82" customFormat="1" ht="15" customHeight="1" x14ac:dyDescent="0.25">
      <c r="A23" s="145" t="s">
        <v>1228</v>
      </c>
      <c r="B23" s="146" t="s">
        <v>1253</v>
      </c>
      <c r="C23" s="146"/>
      <c r="D23" s="44" t="s">
        <v>520</v>
      </c>
      <c r="E23" s="101" t="s">
        <v>1248</v>
      </c>
      <c r="F23" s="102" t="s">
        <v>1248</v>
      </c>
      <c r="G23" s="101" t="s">
        <v>1248</v>
      </c>
      <c r="H23" s="101" t="s">
        <v>1248</v>
      </c>
      <c r="I23" s="101" t="s">
        <v>1248</v>
      </c>
      <c r="J23" s="101" t="s">
        <v>1248</v>
      </c>
      <c r="K23" s="101" t="s">
        <v>1248</v>
      </c>
      <c r="L23" s="101" t="s">
        <v>1248</v>
      </c>
      <c r="M23" s="101" t="s">
        <v>1248</v>
      </c>
      <c r="N23" s="101" t="s">
        <v>1672</v>
      </c>
      <c r="O23" s="101" t="s">
        <v>1248</v>
      </c>
      <c r="P23" s="101" t="s">
        <v>1248</v>
      </c>
      <c r="Q23" s="101" t="s">
        <v>1248</v>
      </c>
      <c r="R23" s="101" t="s">
        <v>1248</v>
      </c>
      <c r="S23" s="101" t="s">
        <v>1248</v>
      </c>
      <c r="T23" s="101" t="s">
        <v>1248</v>
      </c>
      <c r="U23" s="101" t="s">
        <v>1248</v>
      </c>
      <c r="V23" s="22" t="s">
        <v>1247</v>
      </c>
      <c r="W23" s="99">
        <v>0.13652</v>
      </c>
      <c r="X23" s="99">
        <v>9.8080000000000001E-2</v>
      </c>
      <c r="Y23" s="99">
        <v>7.1559999999999999E-2</v>
      </c>
      <c r="Z23" s="99">
        <v>0.10514999999999999</v>
      </c>
      <c r="AA23" s="99">
        <v>0.18947</v>
      </c>
      <c r="AB23" s="99">
        <v>0.21495</v>
      </c>
      <c r="AC23" s="99">
        <v>0.14008999999999999</v>
      </c>
      <c r="AD23" s="99">
        <v>0.15805</v>
      </c>
      <c r="AE23" s="99">
        <v>0.12914999999999999</v>
      </c>
      <c r="AF23" s="99">
        <v>0.21334</v>
      </c>
      <c r="AG23" s="99">
        <v>0.82172999999999996</v>
      </c>
      <c r="AH23" s="99">
        <v>0.73009999999999997</v>
      </c>
    </row>
    <row r="24" spans="1:34" s="82" customFormat="1" x14ac:dyDescent="0.25">
      <c r="A24" s="145"/>
      <c r="B24" s="146"/>
      <c r="C24" s="146"/>
      <c r="D24" s="28" t="s">
        <v>1238</v>
      </c>
      <c r="E24" s="101" t="s">
        <v>1248</v>
      </c>
      <c r="F24" s="102" t="s">
        <v>1719</v>
      </c>
      <c r="G24" s="101" t="s">
        <v>1615</v>
      </c>
      <c r="H24" s="101" t="s">
        <v>1248</v>
      </c>
      <c r="I24" s="101" t="s">
        <v>1248</v>
      </c>
      <c r="J24" s="101" t="s">
        <v>1634</v>
      </c>
      <c r="K24" s="101" t="s">
        <v>1248</v>
      </c>
      <c r="L24" s="101" t="s">
        <v>1248</v>
      </c>
      <c r="M24" s="101" t="s">
        <v>1635</v>
      </c>
      <c r="N24" s="101" t="s">
        <v>1607</v>
      </c>
      <c r="O24" s="101" t="s">
        <v>1248</v>
      </c>
      <c r="P24" s="101" t="s">
        <v>1625</v>
      </c>
      <c r="Q24" s="101" t="s">
        <v>1248</v>
      </c>
      <c r="R24" s="101" t="s">
        <v>1720</v>
      </c>
      <c r="S24" s="101" t="s">
        <v>1708</v>
      </c>
      <c r="T24" s="101" t="s">
        <v>1248</v>
      </c>
      <c r="U24" s="101" t="s">
        <v>1248</v>
      </c>
      <c r="V24" s="101" t="s">
        <v>1623</v>
      </c>
      <c r="W24" s="100" t="s">
        <v>1247</v>
      </c>
      <c r="X24" s="99">
        <v>1.3089999999999999E-2</v>
      </c>
      <c r="Y24" s="99">
        <v>1.1800000000000001E-3</v>
      </c>
      <c r="Z24" s="99">
        <v>7.7109999999999998E-2</v>
      </c>
      <c r="AA24" s="99">
        <v>0.11255999999999999</v>
      </c>
      <c r="AB24" s="99">
        <v>6.087E-2</v>
      </c>
      <c r="AC24" s="99">
        <v>1.3559999999999999E-2</v>
      </c>
      <c r="AD24" s="99">
        <v>5.9970000000000002E-2</v>
      </c>
      <c r="AE24" s="99">
        <v>8.9169999999999999E-2</v>
      </c>
      <c r="AF24" s="99">
        <v>0.24429999999999999</v>
      </c>
      <c r="AG24" s="99">
        <v>0.92554000000000003</v>
      </c>
      <c r="AH24" s="99">
        <v>0.87568999999999997</v>
      </c>
    </row>
    <row r="25" spans="1:34" s="82" customFormat="1" ht="14.25" customHeight="1" x14ac:dyDescent="0.25">
      <c r="A25" s="145"/>
      <c r="B25" s="146"/>
      <c r="C25" s="146"/>
      <c r="D25" s="28" t="s">
        <v>1239</v>
      </c>
      <c r="E25" s="101" t="s">
        <v>1248</v>
      </c>
      <c r="F25" s="102" t="s">
        <v>1721</v>
      </c>
      <c r="G25" s="101" t="s">
        <v>1636</v>
      </c>
      <c r="H25" s="101" t="s">
        <v>1248</v>
      </c>
      <c r="I25" s="101" t="s">
        <v>1722</v>
      </c>
      <c r="J25" s="101" t="s">
        <v>1637</v>
      </c>
      <c r="K25" s="101" t="s">
        <v>1248</v>
      </c>
      <c r="L25" s="101" t="s">
        <v>1248</v>
      </c>
      <c r="M25" s="101" t="s">
        <v>1723</v>
      </c>
      <c r="N25" s="101" t="s">
        <v>1667</v>
      </c>
      <c r="O25" s="101" t="s">
        <v>1248</v>
      </c>
      <c r="P25" s="101" t="s">
        <v>1614</v>
      </c>
      <c r="Q25" s="101" t="s">
        <v>1248</v>
      </c>
      <c r="R25" s="101" t="s">
        <v>1724</v>
      </c>
      <c r="S25" s="101" t="s">
        <v>1725</v>
      </c>
      <c r="T25" s="101" t="s">
        <v>1638</v>
      </c>
      <c r="U25" s="101" t="s">
        <v>1248</v>
      </c>
      <c r="V25" s="101" t="s">
        <v>1248</v>
      </c>
      <c r="W25" s="101" t="s">
        <v>1639</v>
      </c>
      <c r="X25" s="22" t="s">
        <v>1247</v>
      </c>
      <c r="Y25" s="99">
        <v>1.014E-2</v>
      </c>
      <c r="Z25" s="99">
        <v>1.268E-2</v>
      </c>
      <c r="AA25" s="99">
        <v>6.9899999999999997E-3</v>
      </c>
      <c r="AB25" s="99">
        <v>6.0199999999999997E-2</v>
      </c>
      <c r="AC25" s="99">
        <v>2.376E-2</v>
      </c>
      <c r="AD25" s="99">
        <v>1.823E-2</v>
      </c>
      <c r="AE25" s="99">
        <v>7.6499999999999997E-3</v>
      </c>
      <c r="AF25" s="99">
        <v>0.12748000000000001</v>
      </c>
      <c r="AG25" s="99">
        <v>0.89346000000000003</v>
      </c>
      <c r="AH25" s="99">
        <v>0.82364999999999999</v>
      </c>
    </row>
    <row r="26" spans="1:34" s="82" customFormat="1" ht="14.25" customHeight="1" x14ac:dyDescent="0.25">
      <c r="A26" s="145"/>
      <c r="B26" s="146"/>
      <c r="C26" s="146"/>
      <c r="D26" s="28" t="s">
        <v>1240</v>
      </c>
      <c r="E26" s="101" t="s">
        <v>1248</v>
      </c>
      <c r="F26" s="102" t="s">
        <v>1726</v>
      </c>
      <c r="G26" s="101" t="s">
        <v>1640</v>
      </c>
      <c r="H26" s="101" t="s">
        <v>1248</v>
      </c>
      <c r="I26" s="101" t="s">
        <v>1615</v>
      </c>
      <c r="J26" s="101" t="s">
        <v>1727</v>
      </c>
      <c r="K26" s="101" t="s">
        <v>1248</v>
      </c>
      <c r="L26" s="101" t="s">
        <v>1248</v>
      </c>
      <c r="M26" s="101" t="s">
        <v>1641</v>
      </c>
      <c r="N26" s="101" t="s">
        <v>1672</v>
      </c>
      <c r="O26" s="101" t="s">
        <v>1248</v>
      </c>
      <c r="P26" s="101" t="s">
        <v>1642</v>
      </c>
      <c r="Q26" s="101" t="s">
        <v>1248</v>
      </c>
      <c r="R26" s="101" t="s">
        <v>1728</v>
      </c>
      <c r="S26" s="101" t="s">
        <v>1729</v>
      </c>
      <c r="T26" s="101" t="s">
        <v>1248</v>
      </c>
      <c r="U26" s="101" t="s">
        <v>1248</v>
      </c>
      <c r="V26" s="101" t="s">
        <v>1625</v>
      </c>
      <c r="W26" s="101" t="s">
        <v>1643</v>
      </c>
      <c r="X26" s="101" t="s">
        <v>1730</v>
      </c>
      <c r="Y26" s="100" t="s">
        <v>1247</v>
      </c>
      <c r="Z26" s="99">
        <v>1.968E-2</v>
      </c>
      <c r="AA26" s="99">
        <v>5.7410000000000003E-2</v>
      </c>
      <c r="AB26" s="99">
        <v>8.6199999999999999E-2</v>
      </c>
      <c r="AC26" s="99">
        <v>3.5139999999999998E-2</v>
      </c>
      <c r="AD26" s="99">
        <v>4.7289999999999999E-2</v>
      </c>
      <c r="AE26" s="99">
        <v>4.2720000000000001E-2</v>
      </c>
      <c r="AF26" s="99">
        <v>0.15257999999999999</v>
      </c>
      <c r="AG26" s="99">
        <v>0.87697000000000003</v>
      </c>
      <c r="AH26" s="99">
        <v>0.79983000000000004</v>
      </c>
    </row>
    <row r="27" spans="1:34" s="82" customFormat="1" ht="14.25" customHeight="1" x14ac:dyDescent="0.25">
      <c r="A27" s="145"/>
      <c r="B27" s="146"/>
      <c r="C27" s="146"/>
      <c r="D27" s="28" t="s">
        <v>1241</v>
      </c>
      <c r="E27" s="101" t="s">
        <v>1644</v>
      </c>
      <c r="F27" s="102" t="s">
        <v>1619</v>
      </c>
      <c r="G27" s="101" t="s">
        <v>1645</v>
      </c>
      <c r="H27" s="101" t="s">
        <v>1248</v>
      </c>
      <c r="I27" s="101" t="s">
        <v>1653</v>
      </c>
      <c r="J27" s="101" t="s">
        <v>1248</v>
      </c>
      <c r="K27" s="101" t="s">
        <v>1248</v>
      </c>
      <c r="L27" s="101" t="s">
        <v>1248</v>
      </c>
      <c r="M27" s="101" t="s">
        <v>1642</v>
      </c>
      <c r="N27" s="101" t="s">
        <v>1672</v>
      </c>
      <c r="O27" s="101" t="s">
        <v>1248</v>
      </c>
      <c r="P27" s="101" t="s">
        <v>1623</v>
      </c>
      <c r="Q27" s="101" t="s">
        <v>1248</v>
      </c>
      <c r="R27" s="101" t="s">
        <v>1731</v>
      </c>
      <c r="S27" s="101" t="s">
        <v>1248</v>
      </c>
      <c r="T27" s="101" t="s">
        <v>1642</v>
      </c>
      <c r="U27" s="101" t="s">
        <v>1248</v>
      </c>
      <c r="V27" s="101" t="s">
        <v>1248</v>
      </c>
      <c r="W27" s="101" t="s">
        <v>1732</v>
      </c>
      <c r="X27" s="101" t="s">
        <v>1646</v>
      </c>
      <c r="Y27" s="101" t="s">
        <v>1733</v>
      </c>
      <c r="Z27" s="22" t="s">
        <v>1247</v>
      </c>
      <c r="AA27" s="99">
        <v>2.128E-2</v>
      </c>
      <c r="AB27" s="99">
        <v>0.18476000000000001</v>
      </c>
      <c r="AC27" s="99">
        <v>0.14102999999999999</v>
      </c>
      <c r="AD27" s="99">
        <v>8.0659999999999996E-2</v>
      </c>
      <c r="AE27" s="99">
        <v>3.4029999999999998E-2</v>
      </c>
      <c r="AF27" s="99">
        <v>4.1610000000000001E-2</v>
      </c>
      <c r="AG27" s="99">
        <v>0.88473999999999997</v>
      </c>
      <c r="AH27" s="99">
        <v>0.81094999999999995</v>
      </c>
    </row>
    <row r="28" spans="1:34" s="82" customFormat="1" ht="21" customHeight="1" x14ac:dyDescent="0.25">
      <c r="A28" s="145"/>
      <c r="B28" s="146"/>
      <c r="C28" s="146"/>
      <c r="D28" s="28" t="s">
        <v>1242</v>
      </c>
      <c r="E28" s="101" t="s">
        <v>1647</v>
      </c>
      <c r="F28" s="102" t="s">
        <v>1648</v>
      </c>
      <c r="G28" s="101" t="s">
        <v>1649</v>
      </c>
      <c r="H28" s="101" t="s">
        <v>1248</v>
      </c>
      <c r="I28" s="101" t="s">
        <v>1650</v>
      </c>
      <c r="J28" s="101" t="s">
        <v>1651</v>
      </c>
      <c r="K28" s="101" t="s">
        <v>1734</v>
      </c>
      <c r="L28" s="101" t="s">
        <v>1248</v>
      </c>
      <c r="M28" s="101" t="s">
        <v>1735</v>
      </c>
      <c r="N28" s="101" t="s">
        <v>1652</v>
      </c>
      <c r="O28" s="101" t="s">
        <v>1653</v>
      </c>
      <c r="P28" s="101" t="s">
        <v>1736</v>
      </c>
      <c r="Q28" s="101" t="s">
        <v>1641</v>
      </c>
      <c r="R28" s="101" t="s">
        <v>1737</v>
      </c>
      <c r="S28" s="101" t="s">
        <v>1248</v>
      </c>
      <c r="T28" s="101" t="s">
        <v>1654</v>
      </c>
      <c r="U28" s="101" t="s">
        <v>1642</v>
      </c>
      <c r="V28" s="101" t="s">
        <v>1248</v>
      </c>
      <c r="W28" s="101" t="s">
        <v>1738</v>
      </c>
      <c r="X28" s="101" t="s">
        <v>1739</v>
      </c>
      <c r="Y28" s="101" t="s">
        <v>1740</v>
      </c>
      <c r="Z28" s="101" t="s">
        <v>1741</v>
      </c>
      <c r="AA28" s="100" t="s">
        <v>1247</v>
      </c>
      <c r="AB28" s="99">
        <v>0.12914</v>
      </c>
      <c r="AC28" s="99">
        <v>0.11388</v>
      </c>
      <c r="AD28" s="99">
        <v>3.1260000000000003E-2</v>
      </c>
      <c r="AE28" s="99">
        <v>1.1089999999999999E-2</v>
      </c>
      <c r="AF28" s="99">
        <v>6.6739999999999994E-2</v>
      </c>
      <c r="AG28" s="99">
        <v>0.92993000000000003</v>
      </c>
      <c r="AH28" s="99">
        <v>0.88288</v>
      </c>
    </row>
    <row r="29" spans="1:34" s="82" customFormat="1" ht="18" customHeight="1" x14ac:dyDescent="0.25">
      <c r="A29" s="145"/>
      <c r="B29" s="146"/>
      <c r="C29" s="146"/>
      <c r="D29" s="28" t="s">
        <v>1243</v>
      </c>
      <c r="E29" s="101" t="s">
        <v>1248</v>
      </c>
      <c r="F29" s="102" t="s">
        <v>1742</v>
      </c>
      <c r="G29" s="101" t="s">
        <v>1655</v>
      </c>
      <c r="H29" s="101" t="s">
        <v>1248</v>
      </c>
      <c r="I29" s="101" t="s">
        <v>1607</v>
      </c>
      <c r="J29" s="101" t="s">
        <v>1743</v>
      </c>
      <c r="K29" s="101" t="s">
        <v>1248</v>
      </c>
      <c r="L29" s="101" t="s">
        <v>1248</v>
      </c>
      <c r="M29" s="101" t="s">
        <v>1744</v>
      </c>
      <c r="N29" s="101" t="s">
        <v>1627</v>
      </c>
      <c r="O29" s="101" t="s">
        <v>1248</v>
      </c>
      <c r="P29" s="101" t="s">
        <v>1248</v>
      </c>
      <c r="Q29" s="101" t="s">
        <v>1248</v>
      </c>
      <c r="R29" s="101" t="s">
        <v>1745</v>
      </c>
      <c r="S29" s="101" t="s">
        <v>1248</v>
      </c>
      <c r="T29" s="101" t="s">
        <v>1248</v>
      </c>
      <c r="U29" s="101" t="s">
        <v>1248</v>
      </c>
      <c r="V29" s="101" t="s">
        <v>1248</v>
      </c>
      <c r="W29" s="101" t="s">
        <v>1656</v>
      </c>
      <c r="X29" s="101" t="s">
        <v>1746</v>
      </c>
      <c r="Y29" s="101" t="s">
        <v>1747</v>
      </c>
      <c r="Z29" s="101" t="s">
        <v>1653</v>
      </c>
      <c r="AA29" s="101" t="s">
        <v>1657</v>
      </c>
      <c r="AB29" s="22" t="s">
        <v>1247</v>
      </c>
      <c r="AC29" s="99">
        <v>5.169E-2</v>
      </c>
      <c r="AD29" s="99">
        <v>4.3150000000000001E-2</v>
      </c>
      <c r="AE29" s="99">
        <v>9.2850000000000002E-2</v>
      </c>
      <c r="AF29" s="99">
        <v>0.33421000000000001</v>
      </c>
      <c r="AG29" s="99">
        <v>0.94003000000000003</v>
      </c>
      <c r="AH29" s="99">
        <v>0.90034999999999998</v>
      </c>
    </row>
    <row r="30" spans="1:34" s="82" customFormat="1" ht="18" customHeight="1" x14ac:dyDescent="0.25">
      <c r="A30" s="145"/>
      <c r="B30" s="146"/>
      <c r="C30" s="146"/>
      <c r="D30" s="28" t="s">
        <v>1244</v>
      </c>
      <c r="E30" s="101" t="s">
        <v>1248</v>
      </c>
      <c r="F30" s="102" t="s">
        <v>1748</v>
      </c>
      <c r="G30" s="101" t="s">
        <v>1658</v>
      </c>
      <c r="H30" s="101" t="s">
        <v>1607</v>
      </c>
      <c r="I30" s="101" t="s">
        <v>1749</v>
      </c>
      <c r="J30" s="101" t="s">
        <v>1750</v>
      </c>
      <c r="K30" s="101" t="s">
        <v>1751</v>
      </c>
      <c r="L30" s="101" t="s">
        <v>1607</v>
      </c>
      <c r="M30" s="101" t="s">
        <v>1659</v>
      </c>
      <c r="N30" s="101" t="s">
        <v>1660</v>
      </c>
      <c r="O30" s="101" t="s">
        <v>1623</v>
      </c>
      <c r="P30" s="101" t="s">
        <v>1751</v>
      </c>
      <c r="Q30" s="101" t="s">
        <v>1625</v>
      </c>
      <c r="R30" s="101" t="s">
        <v>1752</v>
      </c>
      <c r="S30" s="101" t="s">
        <v>1753</v>
      </c>
      <c r="T30" s="101" t="s">
        <v>1754</v>
      </c>
      <c r="U30" s="101" t="s">
        <v>1248</v>
      </c>
      <c r="V30" s="101" t="s">
        <v>1755</v>
      </c>
      <c r="W30" s="101" t="s">
        <v>1661</v>
      </c>
      <c r="X30" s="101" t="s">
        <v>1662</v>
      </c>
      <c r="Y30" s="101" t="s">
        <v>1663</v>
      </c>
      <c r="Z30" s="101" t="s">
        <v>1756</v>
      </c>
      <c r="AA30" s="101" t="s">
        <v>1664</v>
      </c>
      <c r="AB30" s="101" t="s">
        <v>1757</v>
      </c>
      <c r="AC30" s="100" t="s">
        <v>1247</v>
      </c>
      <c r="AD30" s="99">
        <v>2.6120000000000001E-2</v>
      </c>
      <c r="AE30" s="99">
        <v>6.9550000000000001E-2</v>
      </c>
      <c r="AF30" s="99">
        <v>0.30737999999999999</v>
      </c>
      <c r="AG30" s="99">
        <v>0.94377</v>
      </c>
      <c r="AH30" s="99">
        <v>0.90695999999999999</v>
      </c>
    </row>
    <row r="31" spans="1:34" s="82" customFormat="1" ht="18" customHeight="1" x14ac:dyDescent="0.25">
      <c r="A31" s="145"/>
      <c r="B31" s="147" t="s">
        <v>1232</v>
      </c>
      <c r="C31" s="147"/>
      <c r="D31" s="28" t="s">
        <v>1245</v>
      </c>
      <c r="E31" s="101" t="s">
        <v>1248</v>
      </c>
      <c r="F31" s="102" t="s">
        <v>1758</v>
      </c>
      <c r="G31" s="101" t="s">
        <v>1665</v>
      </c>
      <c r="H31" s="101" t="s">
        <v>1248</v>
      </c>
      <c r="I31" s="101" t="s">
        <v>1607</v>
      </c>
      <c r="J31" s="101" t="s">
        <v>1759</v>
      </c>
      <c r="K31" s="101" t="s">
        <v>1248</v>
      </c>
      <c r="L31" s="101" t="s">
        <v>1248</v>
      </c>
      <c r="M31" s="101" t="s">
        <v>1655</v>
      </c>
      <c r="N31" s="101" t="s">
        <v>1760</v>
      </c>
      <c r="O31" s="101" t="s">
        <v>1248</v>
      </c>
      <c r="P31" s="101" t="s">
        <v>1761</v>
      </c>
      <c r="Q31" s="101" t="s">
        <v>1248</v>
      </c>
      <c r="R31" s="101" t="s">
        <v>1762</v>
      </c>
      <c r="S31" s="101" t="s">
        <v>1763</v>
      </c>
      <c r="T31" s="101" t="s">
        <v>1676</v>
      </c>
      <c r="U31" s="101" t="s">
        <v>1248</v>
      </c>
      <c r="V31" s="101" t="s">
        <v>1248</v>
      </c>
      <c r="W31" s="101" t="s">
        <v>1666</v>
      </c>
      <c r="X31" s="101" t="s">
        <v>1764</v>
      </c>
      <c r="Y31" s="101" t="s">
        <v>1765</v>
      </c>
      <c r="Z31" s="101" t="s">
        <v>1248</v>
      </c>
      <c r="AA31" s="101" t="s">
        <v>1766</v>
      </c>
      <c r="AB31" s="101" t="s">
        <v>1767</v>
      </c>
      <c r="AC31" s="101" t="s">
        <v>1768</v>
      </c>
      <c r="AD31" s="22" t="s">
        <v>1247</v>
      </c>
      <c r="AE31" s="99">
        <v>1.264E-2</v>
      </c>
      <c r="AF31" s="99">
        <v>0.17688000000000001</v>
      </c>
      <c r="AG31" s="99">
        <v>0.75366</v>
      </c>
      <c r="AH31" s="99">
        <v>0.64202000000000004</v>
      </c>
    </row>
    <row r="32" spans="1:34" s="82" customFormat="1" ht="17.100000000000001" customHeight="1" x14ac:dyDescent="0.25">
      <c r="A32" s="145"/>
      <c r="B32" s="147"/>
      <c r="C32" s="147"/>
      <c r="D32" s="28" t="s">
        <v>532</v>
      </c>
      <c r="E32" s="101" t="s">
        <v>1248</v>
      </c>
      <c r="F32" s="102" t="s">
        <v>1667</v>
      </c>
      <c r="G32" s="101" t="s">
        <v>1668</v>
      </c>
      <c r="H32" s="101" t="s">
        <v>1248</v>
      </c>
      <c r="I32" s="101" t="s">
        <v>1769</v>
      </c>
      <c r="J32" s="101" t="s">
        <v>1770</v>
      </c>
      <c r="K32" s="101" t="s">
        <v>1744</v>
      </c>
      <c r="L32" s="101" t="s">
        <v>1248</v>
      </c>
      <c r="M32" s="101" t="s">
        <v>1771</v>
      </c>
      <c r="N32" s="101" t="s">
        <v>1772</v>
      </c>
      <c r="O32" s="101" t="s">
        <v>1248</v>
      </c>
      <c r="P32" s="101" t="s">
        <v>1773</v>
      </c>
      <c r="Q32" s="101" t="s">
        <v>1248</v>
      </c>
      <c r="R32" s="101" t="s">
        <v>1669</v>
      </c>
      <c r="S32" s="101" t="s">
        <v>1642</v>
      </c>
      <c r="T32" s="101" t="s">
        <v>1670</v>
      </c>
      <c r="U32" s="101" t="s">
        <v>1248</v>
      </c>
      <c r="V32" s="101" t="s">
        <v>1248</v>
      </c>
      <c r="W32" s="101" t="s">
        <v>1634</v>
      </c>
      <c r="X32" s="101" t="s">
        <v>1774</v>
      </c>
      <c r="Y32" s="101" t="s">
        <v>1775</v>
      </c>
      <c r="Z32" s="101" t="s">
        <v>1776</v>
      </c>
      <c r="AA32" s="101" t="s">
        <v>1777</v>
      </c>
      <c r="AB32" s="101" t="s">
        <v>1778</v>
      </c>
      <c r="AC32" s="101" t="s">
        <v>1779</v>
      </c>
      <c r="AD32" s="101" t="s">
        <v>1671</v>
      </c>
      <c r="AE32" s="100" t="s">
        <v>1247</v>
      </c>
      <c r="AF32" s="99">
        <v>9.4380000000000006E-2</v>
      </c>
      <c r="AG32" s="99">
        <v>0.81559999999999999</v>
      </c>
      <c r="AH32" s="99">
        <v>0.71450999999999998</v>
      </c>
    </row>
    <row r="33" spans="1:34" s="44" customFormat="1" ht="30.9" customHeight="1" x14ac:dyDescent="0.25">
      <c r="A33" s="145"/>
      <c r="B33" s="147"/>
      <c r="C33" s="147"/>
      <c r="D33" s="28" t="s">
        <v>1246</v>
      </c>
      <c r="E33" s="101" t="s">
        <v>1606</v>
      </c>
      <c r="F33" s="102" t="s">
        <v>1248</v>
      </c>
      <c r="G33" s="101" t="s">
        <v>1248</v>
      </c>
      <c r="H33" s="101" t="s">
        <v>1248</v>
      </c>
      <c r="I33" s="101" t="s">
        <v>1248</v>
      </c>
      <c r="J33" s="101" t="s">
        <v>1248</v>
      </c>
      <c r="K33" s="101" t="s">
        <v>1248</v>
      </c>
      <c r="L33" s="101" t="s">
        <v>1248</v>
      </c>
      <c r="M33" s="101" t="s">
        <v>1248</v>
      </c>
      <c r="N33" s="101" t="s">
        <v>1248</v>
      </c>
      <c r="O33" s="101" t="s">
        <v>1248</v>
      </c>
      <c r="P33" s="101" t="s">
        <v>1248</v>
      </c>
      <c r="Q33" s="101" t="s">
        <v>1248</v>
      </c>
      <c r="R33" s="101" t="s">
        <v>1248</v>
      </c>
      <c r="S33" s="101" t="s">
        <v>1248</v>
      </c>
      <c r="T33" s="101" t="s">
        <v>1248</v>
      </c>
      <c r="U33" s="101" t="s">
        <v>1248</v>
      </c>
      <c r="V33" s="101" t="s">
        <v>1248</v>
      </c>
      <c r="W33" s="101" t="s">
        <v>1248</v>
      </c>
      <c r="X33" s="101" t="s">
        <v>1248</v>
      </c>
      <c r="Y33" s="101" t="s">
        <v>1248</v>
      </c>
      <c r="Z33" s="101" t="s">
        <v>1780</v>
      </c>
      <c r="AA33" s="101" t="s">
        <v>1781</v>
      </c>
      <c r="AB33" s="101" t="s">
        <v>1248</v>
      </c>
      <c r="AC33" s="101" t="s">
        <v>1248</v>
      </c>
      <c r="AD33" s="101" t="s">
        <v>1248</v>
      </c>
      <c r="AE33" s="101" t="s">
        <v>1248</v>
      </c>
      <c r="AF33" s="22" t="s">
        <v>1247</v>
      </c>
      <c r="AG33" s="99">
        <v>0.84172000000000002</v>
      </c>
      <c r="AH33" s="99">
        <v>0.75661999999999996</v>
      </c>
    </row>
    <row r="34" spans="1:34" s="44" customFormat="1" ht="18.899999999999999" customHeight="1" x14ac:dyDescent="0.25">
      <c r="A34" s="145"/>
      <c r="B34" s="144" t="s">
        <v>1233</v>
      </c>
      <c r="C34" s="144"/>
      <c r="D34" s="28" t="s">
        <v>440</v>
      </c>
      <c r="E34" s="101" t="s">
        <v>1248</v>
      </c>
      <c r="F34" s="102" t="s">
        <v>1248</v>
      </c>
      <c r="G34" s="101" t="s">
        <v>1248</v>
      </c>
      <c r="H34" s="101" t="s">
        <v>1248</v>
      </c>
      <c r="I34" s="101" t="s">
        <v>1248</v>
      </c>
      <c r="J34" s="101" t="s">
        <v>1248</v>
      </c>
      <c r="K34" s="101" t="s">
        <v>1248</v>
      </c>
      <c r="L34" s="101" t="s">
        <v>1248</v>
      </c>
      <c r="M34" s="101" t="s">
        <v>1248</v>
      </c>
      <c r="N34" s="101" t="s">
        <v>1248</v>
      </c>
      <c r="O34" s="101" t="s">
        <v>1248</v>
      </c>
      <c r="P34" s="101" t="s">
        <v>1248</v>
      </c>
      <c r="Q34" s="101" t="s">
        <v>1248</v>
      </c>
      <c r="R34" s="101" t="s">
        <v>1248</v>
      </c>
      <c r="S34" s="101" t="s">
        <v>1248</v>
      </c>
      <c r="T34" s="101" t="s">
        <v>1248</v>
      </c>
      <c r="U34" s="101" t="s">
        <v>1248</v>
      </c>
      <c r="V34" s="101" t="s">
        <v>1248</v>
      </c>
      <c r="W34" s="101" t="s">
        <v>1248</v>
      </c>
      <c r="X34" s="101" t="s">
        <v>1248</v>
      </c>
      <c r="Y34" s="101" t="s">
        <v>1248</v>
      </c>
      <c r="Z34" s="101" t="s">
        <v>1248</v>
      </c>
      <c r="AA34" s="101" t="s">
        <v>1248</v>
      </c>
      <c r="AB34" s="101" t="s">
        <v>1248</v>
      </c>
      <c r="AC34" s="101" t="s">
        <v>1248</v>
      </c>
      <c r="AD34" s="101" t="s">
        <v>1248</v>
      </c>
      <c r="AE34" s="101" t="s">
        <v>1248</v>
      </c>
      <c r="AF34" s="101" t="s">
        <v>1248</v>
      </c>
      <c r="AG34" s="22" t="s">
        <v>1247</v>
      </c>
      <c r="AH34" s="99">
        <v>2.1000000000000001E-4</v>
      </c>
    </row>
    <row r="35" spans="1:34" s="44" customFormat="1" x14ac:dyDescent="0.25">
      <c r="A35" s="145"/>
      <c r="B35" s="144"/>
      <c r="C35" s="144"/>
      <c r="D35" s="28" t="s">
        <v>427</v>
      </c>
      <c r="E35" s="101" t="s">
        <v>1248</v>
      </c>
      <c r="F35" s="102" t="s">
        <v>1248</v>
      </c>
      <c r="G35" s="101" t="s">
        <v>1248</v>
      </c>
      <c r="H35" s="101" t="s">
        <v>1248</v>
      </c>
      <c r="I35" s="101" t="s">
        <v>1248</v>
      </c>
      <c r="J35" s="101" t="s">
        <v>1248</v>
      </c>
      <c r="K35" s="101" t="s">
        <v>1248</v>
      </c>
      <c r="L35" s="101" t="s">
        <v>1248</v>
      </c>
      <c r="M35" s="101" t="s">
        <v>1248</v>
      </c>
      <c r="N35" s="101" t="s">
        <v>1248</v>
      </c>
      <c r="O35" s="101" t="s">
        <v>1248</v>
      </c>
      <c r="P35" s="101" t="s">
        <v>1248</v>
      </c>
      <c r="Q35" s="101" t="s">
        <v>1248</v>
      </c>
      <c r="R35" s="101" t="s">
        <v>1248</v>
      </c>
      <c r="S35" s="101" t="s">
        <v>1248</v>
      </c>
      <c r="T35" s="101" t="s">
        <v>1248</v>
      </c>
      <c r="U35" s="101" t="s">
        <v>1248</v>
      </c>
      <c r="V35" s="101" t="s">
        <v>1248</v>
      </c>
      <c r="W35" s="101" t="s">
        <v>1248</v>
      </c>
      <c r="X35" s="101" t="s">
        <v>1248</v>
      </c>
      <c r="Y35" s="101" t="s">
        <v>1248</v>
      </c>
      <c r="Z35" s="101" t="s">
        <v>1248</v>
      </c>
      <c r="AA35" s="101" t="s">
        <v>1248</v>
      </c>
      <c r="AB35" s="101" t="s">
        <v>1248</v>
      </c>
      <c r="AC35" s="101" t="s">
        <v>1248</v>
      </c>
      <c r="AD35" s="101" t="s">
        <v>1248</v>
      </c>
      <c r="AE35" s="101" t="s">
        <v>1248</v>
      </c>
      <c r="AF35" s="101" t="s">
        <v>1248</v>
      </c>
      <c r="AG35" s="101" t="s">
        <v>1782</v>
      </c>
      <c r="AH35" s="22" t="s">
        <v>1247</v>
      </c>
    </row>
    <row r="36" spans="1:34" s="44" customFormat="1" x14ac:dyDescent="0.25">
      <c r="A36" s="106" t="s">
        <v>1391</v>
      </c>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row>
    <row r="37" spans="1:34" x14ac:dyDescent="0.25">
      <c r="F37" s="104"/>
    </row>
    <row r="38" spans="1:34" x14ac:dyDescent="0.25">
      <c r="AH38" s="5" t="s">
        <v>1247</v>
      </c>
    </row>
  </sheetData>
  <mergeCells count="16">
    <mergeCell ref="E3:S3"/>
    <mergeCell ref="T3:AA4"/>
    <mergeCell ref="AB3:AH3"/>
    <mergeCell ref="E4:I4"/>
    <mergeCell ref="J4:M4"/>
    <mergeCell ref="N4:S4"/>
    <mergeCell ref="AB4:AF4"/>
    <mergeCell ref="AG4:AH4"/>
    <mergeCell ref="A6:A22"/>
    <mergeCell ref="B6:C10"/>
    <mergeCell ref="B11:C14"/>
    <mergeCell ref="B15:C22"/>
    <mergeCell ref="A23:A35"/>
    <mergeCell ref="B23:C30"/>
    <mergeCell ref="B31:C33"/>
    <mergeCell ref="B34:C3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tabSelected="1" zoomScaleNormal="100" workbookViewId="0">
      <selection activeCell="I23" sqref="I23"/>
    </sheetView>
  </sheetViews>
  <sheetFormatPr baseColWidth="10" defaultColWidth="11.5546875" defaultRowHeight="12" x14ac:dyDescent="0.25"/>
  <cols>
    <col min="1" max="1" width="20" style="5" customWidth="1"/>
    <col min="2" max="2" width="11.5546875" style="5"/>
    <col min="3" max="3" width="15" style="5" customWidth="1"/>
    <col min="4" max="4" width="11.5546875" style="5"/>
    <col min="5" max="5" width="13.5546875" style="5" customWidth="1"/>
    <col min="6" max="6" width="11.5546875" style="5"/>
    <col min="7" max="7" width="14.33203125" style="5" customWidth="1"/>
    <col min="8" max="16384" width="11.5546875" style="5"/>
  </cols>
  <sheetData>
    <row r="1" spans="1:9" s="107" customFormat="1" ht="14.4" customHeight="1" x14ac:dyDescent="0.3">
      <c r="A1" s="135" t="s">
        <v>1860</v>
      </c>
    </row>
    <row r="2" spans="1:9" ht="30" customHeight="1" x14ac:dyDescent="0.25">
      <c r="A2" s="4"/>
      <c r="B2" s="155" t="s">
        <v>1824</v>
      </c>
      <c r="C2" s="155"/>
      <c r="D2" s="156" t="s">
        <v>1805</v>
      </c>
      <c r="E2" s="157"/>
      <c r="F2" s="156" t="s">
        <v>1806</v>
      </c>
      <c r="G2" s="157"/>
      <c r="H2" s="156" t="s">
        <v>1823</v>
      </c>
      <c r="I2" s="157"/>
    </row>
    <row r="3" spans="1:9" x14ac:dyDescent="0.25">
      <c r="A3" s="126" t="s">
        <v>1807</v>
      </c>
      <c r="B3" s="122" t="s">
        <v>471</v>
      </c>
      <c r="C3" s="122" t="s">
        <v>470</v>
      </c>
      <c r="D3" s="122" t="s">
        <v>471</v>
      </c>
      <c r="E3" s="122" t="s">
        <v>470</v>
      </c>
      <c r="F3" s="122" t="s">
        <v>471</v>
      </c>
      <c r="G3" s="122" t="s">
        <v>470</v>
      </c>
      <c r="H3" s="122" t="s">
        <v>471</v>
      </c>
      <c r="I3" s="122" t="s">
        <v>470</v>
      </c>
    </row>
    <row r="4" spans="1:9" x14ac:dyDescent="0.25">
      <c r="A4" s="127" t="s">
        <v>335</v>
      </c>
      <c r="B4" s="123">
        <v>0</v>
      </c>
      <c r="C4" s="123">
        <v>2</v>
      </c>
      <c r="D4" s="129" t="s">
        <v>472</v>
      </c>
      <c r="E4" s="130">
        <f>100</f>
        <v>100</v>
      </c>
      <c r="F4" s="129" t="s">
        <v>472</v>
      </c>
      <c r="G4" s="129" t="s">
        <v>472</v>
      </c>
      <c r="H4" s="129" t="s">
        <v>472</v>
      </c>
      <c r="I4" s="129" t="s">
        <v>472</v>
      </c>
    </row>
    <row r="5" spans="1:9" x14ac:dyDescent="0.25">
      <c r="A5" s="127" t="s">
        <v>1808</v>
      </c>
      <c r="B5" s="123">
        <v>8</v>
      </c>
      <c r="C5" s="123">
        <v>3</v>
      </c>
      <c r="D5" s="130">
        <f>75</f>
        <v>75</v>
      </c>
      <c r="E5" s="130">
        <f>100</f>
        <v>100</v>
      </c>
      <c r="F5" s="130">
        <f>25</f>
        <v>25</v>
      </c>
      <c r="G5" s="129"/>
      <c r="H5" s="129" t="s">
        <v>472</v>
      </c>
      <c r="I5" s="129" t="s">
        <v>472</v>
      </c>
    </row>
    <row r="6" spans="1:9" x14ac:dyDescent="0.25">
      <c r="A6" s="127" t="s">
        <v>1230</v>
      </c>
      <c r="B6" s="123">
        <v>29</v>
      </c>
      <c r="C6" s="123">
        <v>45</v>
      </c>
      <c r="D6" s="131">
        <f>48.3</f>
        <v>48.3</v>
      </c>
      <c r="E6" s="131">
        <f>42.2</f>
        <v>42.2</v>
      </c>
      <c r="F6" s="131">
        <f>51.7</f>
        <v>51.7</v>
      </c>
      <c r="G6" s="131">
        <f>53.3</f>
        <v>53.3</v>
      </c>
      <c r="H6" s="129" t="s">
        <v>472</v>
      </c>
      <c r="I6" s="131">
        <f>4.4</f>
        <v>4.4000000000000004</v>
      </c>
    </row>
    <row r="7" spans="1:9" x14ac:dyDescent="0.25">
      <c r="A7" s="127" t="s">
        <v>1809</v>
      </c>
      <c r="B7" s="123">
        <v>19</v>
      </c>
      <c r="C7" s="123">
        <v>14</v>
      </c>
      <c r="D7" s="131">
        <f>94.7</f>
        <v>94.7</v>
      </c>
      <c r="E7" s="131">
        <f>92.9</f>
        <v>92.9</v>
      </c>
      <c r="F7" s="131">
        <f>5.3</f>
        <v>5.3</v>
      </c>
      <c r="G7" s="131">
        <f>7.1</f>
        <v>7.1</v>
      </c>
      <c r="H7" s="129" t="s">
        <v>472</v>
      </c>
      <c r="I7" s="129" t="s">
        <v>472</v>
      </c>
    </row>
    <row r="8" spans="1:9" x14ac:dyDescent="0.25">
      <c r="A8" s="127" t="s">
        <v>1810</v>
      </c>
      <c r="B8" s="123">
        <v>8</v>
      </c>
      <c r="C8" s="123">
        <v>10</v>
      </c>
      <c r="D8" s="130">
        <f>75</f>
        <v>75</v>
      </c>
      <c r="E8" s="130">
        <f>60</f>
        <v>60</v>
      </c>
      <c r="F8" s="131">
        <f>12.5</f>
        <v>12.5</v>
      </c>
      <c r="G8" s="130">
        <f>40</f>
        <v>40</v>
      </c>
      <c r="H8" s="129" t="s">
        <v>472</v>
      </c>
      <c r="I8" s="129" t="s">
        <v>472</v>
      </c>
    </row>
    <row r="9" spans="1:9" x14ac:dyDescent="0.25">
      <c r="A9" s="127" t="s">
        <v>1811</v>
      </c>
      <c r="B9" s="123">
        <v>3</v>
      </c>
      <c r="C9" s="123">
        <v>7</v>
      </c>
      <c r="D9" s="131">
        <f>66.7</f>
        <v>66.7</v>
      </c>
      <c r="E9" s="130">
        <f>100</f>
        <v>100</v>
      </c>
      <c r="F9" s="129" t="s">
        <v>472</v>
      </c>
      <c r="G9" s="129" t="s">
        <v>472</v>
      </c>
      <c r="H9" s="131">
        <f>33.3</f>
        <v>33.299999999999997</v>
      </c>
      <c r="I9" s="129" t="s">
        <v>472</v>
      </c>
    </row>
    <row r="10" spans="1:9" x14ac:dyDescent="0.25">
      <c r="A10" s="127" t="s">
        <v>419</v>
      </c>
      <c r="B10" s="123">
        <v>17</v>
      </c>
      <c r="C10" s="123">
        <v>26</v>
      </c>
      <c r="D10" s="130">
        <f>100</f>
        <v>100</v>
      </c>
      <c r="E10" s="130">
        <f>50</f>
        <v>50</v>
      </c>
      <c r="F10" s="129" t="s">
        <v>472</v>
      </c>
      <c r="G10" s="130">
        <f>50</f>
        <v>50</v>
      </c>
      <c r="H10" s="129" t="s">
        <v>472</v>
      </c>
      <c r="I10" s="129" t="s">
        <v>472</v>
      </c>
    </row>
    <row r="11" spans="1:9" x14ac:dyDescent="0.25">
      <c r="A11" s="127" t="s">
        <v>413</v>
      </c>
      <c r="B11" s="123">
        <v>27</v>
      </c>
      <c r="C11" s="123">
        <v>20</v>
      </c>
      <c r="D11" s="131">
        <f>96.3</f>
        <v>96.3</v>
      </c>
      <c r="E11" s="130">
        <f>95</f>
        <v>95</v>
      </c>
      <c r="F11" s="131">
        <f>3.7</f>
        <v>3.7</v>
      </c>
      <c r="G11" s="130">
        <f>5</f>
        <v>5</v>
      </c>
      <c r="H11" s="129" t="s">
        <v>472</v>
      </c>
      <c r="I11" s="129" t="s">
        <v>472</v>
      </c>
    </row>
    <row r="12" spans="1:9" x14ac:dyDescent="0.25">
      <c r="A12" s="127" t="s">
        <v>1812</v>
      </c>
      <c r="B12" s="123">
        <v>5</v>
      </c>
      <c r="C12" s="123">
        <v>12</v>
      </c>
      <c r="D12" s="130">
        <f>100</f>
        <v>100</v>
      </c>
      <c r="E12" s="130">
        <f>75</f>
        <v>75</v>
      </c>
      <c r="F12" s="129" t="s">
        <v>472</v>
      </c>
      <c r="G12" s="131">
        <f>16.7</f>
        <v>16.7</v>
      </c>
      <c r="H12" s="129" t="s">
        <v>472</v>
      </c>
      <c r="I12" s="131">
        <v>8.3000000000000007</v>
      </c>
    </row>
    <row r="13" spans="1:9" x14ac:dyDescent="0.25">
      <c r="A13" s="127" t="s">
        <v>1813</v>
      </c>
      <c r="B13" s="123">
        <v>22</v>
      </c>
      <c r="C13" s="123">
        <v>49</v>
      </c>
      <c r="D13" s="131">
        <f>31.8</f>
        <v>31.8</v>
      </c>
      <c r="E13" s="131">
        <f>32.7</f>
        <v>32.700000000000003</v>
      </c>
      <c r="F13" s="131">
        <f>68.2</f>
        <v>68.2</v>
      </c>
      <c r="G13" s="131">
        <f>67.3</f>
        <v>67.3</v>
      </c>
      <c r="H13" s="129" t="s">
        <v>472</v>
      </c>
      <c r="I13" s="129" t="s">
        <v>472</v>
      </c>
    </row>
    <row r="14" spans="1:9" x14ac:dyDescent="0.25">
      <c r="A14" s="127" t="s">
        <v>1814</v>
      </c>
      <c r="B14" s="123">
        <v>0</v>
      </c>
      <c r="C14" s="123">
        <v>1</v>
      </c>
      <c r="D14" s="129" t="s">
        <v>472</v>
      </c>
      <c r="E14" s="133" t="s">
        <v>472</v>
      </c>
      <c r="F14" s="129" t="s">
        <v>472</v>
      </c>
      <c r="G14" s="129" t="s">
        <v>472</v>
      </c>
      <c r="H14" s="129" t="s">
        <v>472</v>
      </c>
      <c r="I14" s="130">
        <f>100</f>
        <v>100</v>
      </c>
    </row>
    <row r="15" spans="1:9" x14ac:dyDescent="0.25">
      <c r="A15" s="128" t="s">
        <v>1389</v>
      </c>
      <c r="B15" s="124">
        <v>2</v>
      </c>
      <c r="C15" s="124">
        <v>4</v>
      </c>
      <c r="D15" s="132">
        <f>50</f>
        <v>50</v>
      </c>
      <c r="E15" s="132">
        <f>50</f>
        <v>50</v>
      </c>
      <c r="F15" s="132">
        <f>50</f>
        <v>50</v>
      </c>
      <c r="G15" s="132">
        <f>50</f>
        <v>50</v>
      </c>
      <c r="H15" s="134" t="s">
        <v>472</v>
      </c>
      <c r="I15" s="134" t="s">
        <v>472</v>
      </c>
    </row>
    <row r="16" spans="1:9" x14ac:dyDescent="0.25">
      <c r="A16" s="126" t="s">
        <v>1815</v>
      </c>
      <c r="B16" s="125">
        <f>SUM(B4:B15)</f>
        <v>140</v>
      </c>
      <c r="C16" s="125">
        <f>SUM(C4:C15)</f>
        <v>193</v>
      </c>
      <c r="D16" s="108"/>
      <c r="E16" s="108"/>
      <c r="F16" s="108"/>
      <c r="G16" s="108"/>
      <c r="H16" s="108"/>
      <c r="I16" s="108"/>
    </row>
    <row r="17" spans="1:1" x14ac:dyDescent="0.25">
      <c r="A17" s="4" t="s">
        <v>1390</v>
      </c>
    </row>
  </sheetData>
  <mergeCells count="4">
    <mergeCell ref="B2:C2"/>
    <mergeCell ref="D2:E2"/>
    <mergeCell ref="F2:G2"/>
    <mergeCell ref="H2:I2"/>
  </mergeCells>
  <pageMargins left="0.7" right="0.7" top="0.75" bottom="0.75" header="0.3" footer="0.3"/>
  <pageSetup orientation="portrait" r:id="rId1"/>
  <ignoredErrors>
    <ignoredError sqref="D1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Tabla Suplementaria S1</vt:lpstr>
      <vt:lpstr>Tabla Suplementaria S2</vt:lpstr>
      <vt:lpstr>Tabla Suplementaria S3</vt:lpstr>
      <vt:lpstr>Tabla Suplementaria S4</vt:lpstr>
      <vt:lpstr>Tabla Suplementaria S5</vt:lpstr>
      <vt:lpstr>Tabla Suplementaria S6</vt:lpstr>
      <vt:lpstr>Tabla Suplementaria S7</vt:lpstr>
      <vt:lpstr>Tabla Suplementaria S8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2023-09-11T16:15:45Z</dcterms:created>
  <dcterms:modified xsi:type="dcterms:W3CDTF">2024-02-05T12:59:59Z</dcterms:modified>
  <cp:category/>
</cp:coreProperties>
</file>